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M284" i="9"/>
  <c r="L284" i="9"/>
  <c r="F284" i="9"/>
  <c r="B284" i="9" s="1"/>
  <c r="E284" i="9"/>
  <c r="M283" i="9"/>
  <c r="L283" i="9"/>
  <c r="F283" i="9" s="1"/>
  <c r="E283" i="9"/>
  <c r="M282" i="9"/>
  <c r="F282" i="9" s="1"/>
  <c r="B282" i="9" s="1"/>
  <c r="L282" i="9"/>
  <c r="E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M250" i="9"/>
  <c r="F250" i="9" s="1"/>
  <c r="B250" i="9" s="1"/>
  <c r="L250" i="9"/>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L244" i="9"/>
  <c r="F244" i="9"/>
  <c r="B244" i="9" s="1"/>
  <c r="E244" i="9"/>
  <c r="M243" i="9"/>
  <c r="L243" i="9"/>
  <c r="F243" i="9" s="1"/>
  <c r="E243" i="9"/>
  <c r="B243" i="9" s="1"/>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L234" i="9"/>
  <c r="E234" i="9"/>
  <c r="B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E164" i="9" s="1"/>
  <c r="F164" i="9"/>
  <c r="B164" i="9"/>
  <c r="H163" i="9"/>
  <c r="G163" i="9"/>
  <c r="F163" i="9"/>
  <c r="E163" i="9"/>
  <c r="B163" i="9" s="1"/>
  <c r="H162" i="9"/>
  <c r="G162" i="9"/>
  <c r="F162" i="9"/>
  <c r="E162" i="9"/>
  <c r="B162" i="9" s="1"/>
  <c r="H161" i="9"/>
  <c r="G161" i="9"/>
  <c r="E161" i="9" s="1"/>
  <c r="B161" i="9" s="1"/>
  <c r="F161" i="9"/>
  <c r="H160" i="9"/>
  <c r="G160" i="9"/>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F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F130" i="9"/>
  <c r="E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H121" i="9"/>
  <c r="G121" i="9"/>
  <c r="E121" i="9" s="1"/>
  <c r="B121" i="9" s="1"/>
  <c r="F121" i="9"/>
  <c r="H120" i="9"/>
  <c r="G120" i="9"/>
  <c r="E120" i="9" s="1"/>
  <c r="F120" i="9"/>
  <c r="B120" i="9"/>
  <c r="H119" i="9"/>
  <c r="G119" i="9"/>
  <c r="F119" i="9"/>
  <c r="E119" i="9"/>
  <c r="B119" i="9" s="1"/>
  <c r="H118" i="9"/>
  <c r="G118" i="9"/>
  <c r="F118" i="9"/>
  <c r="E118" i="9"/>
  <c r="B118" i="9" s="1"/>
  <c r="H117" i="9"/>
  <c r="G117" i="9"/>
  <c r="E117" i="9" s="1"/>
  <c r="B117" i="9" s="1"/>
  <c r="F117" i="9"/>
  <c r="H116" i="9"/>
  <c r="G116" i="9"/>
  <c r="F116" i="9"/>
  <c r="H115" i="9"/>
  <c r="G115" i="9"/>
  <c r="F115" i="9"/>
  <c r="E115" i="9"/>
  <c r="B115" i="9" s="1"/>
  <c r="H114" i="9"/>
  <c r="G114" i="9"/>
  <c r="F114" i="9"/>
  <c r="E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H105" i="9"/>
  <c r="G105" i="9"/>
  <c r="E105" i="9" s="1"/>
  <c r="B105" i="9" s="1"/>
  <c r="F105" i="9"/>
  <c r="H104" i="9"/>
  <c r="G104" i="9"/>
  <c r="E104" i="9" s="1"/>
  <c r="F104" i="9"/>
  <c r="B104" i="9"/>
  <c r="H103" i="9"/>
  <c r="G103" i="9"/>
  <c r="F103" i="9"/>
  <c r="E103" i="9"/>
  <c r="B103" i="9" s="1"/>
  <c r="H102" i="9"/>
  <c r="G102" i="9"/>
  <c r="F102" i="9"/>
  <c r="E102" i="9"/>
  <c r="B102" i="9" s="1"/>
  <c r="H101" i="9"/>
  <c r="G101" i="9"/>
  <c r="E101" i="9" s="1"/>
  <c r="B101" i="9" s="1"/>
  <c r="F101" i="9"/>
  <c r="H100" i="9"/>
  <c r="G100" i="9"/>
  <c r="F100" i="9"/>
  <c r="H99" i="9"/>
  <c r="G99" i="9"/>
  <c r="F99" i="9"/>
  <c r="E99" i="9"/>
  <c r="B99" i="9" s="1"/>
  <c r="H98" i="9"/>
  <c r="G98" i="9"/>
  <c r="F98" i="9"/>
  <c r="E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E82" i="9" s="1"/>
  <c r="B82" i="9" s="1"/>
  <c r="G82" i="9"/>
  <c r="F82" i="9"/>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G67" i="9"/>
  <c r="F67" i="9"/>
  <c r="B67" i="9"/>
  <c r="H66" i="9"/>
  <c r="G66" i="9"/>
  <c r="F66" i="9"/>
  <c r="E66" i="9"/>
  <c r="B66" i="9" s="1"/>
  <c r="H65" i="9"/>
  <c r="G65" i="9"/>
  <c r="E65" i="9" s="1"/>
  <c r="B65" i="9" s="1"/>
  <c r="F65" i="9"/>
  <c r="H64" i="9"/>
  <c r="G64" i="9"/>
  <c r="F64" i="9"/>
  <c r="H63" i="9"/>
  <c r="E63" i="9" s="1"/>
  <c r="G63" i="9"/>
  <c r="F63" i="9"/>
  <c r="B63" i="9"/>
  <c r="H62" i="9"/>
  <c r="G62" i="9"/>
  <c r="F62" i="9"/>
  <c r="E62" i="9"/>
  <c r="B62" i="9" s="1"/>
  <c r="H61" i="9"/>
  <c r="G61" i="9"/>
  <c r="E61" i="9" s="1"/>
  <c r="B61" i="9" s="1"/>
  <c r="F61" i="9"/>
  <c r="H60" i="9"/>
  <c r="E60" i="9" s="1"/>
  <c r="G60" i="9"/>
  <c r="F60" i="9"/>
  <c r="B60" i="9"/>
  <c r="H59" i="9"/>
  <c r="G59" i="9"/>
  <c r="E59" i="9" s="1"/>
  <c r="B59" i="9" s="1"/>
  <c r="F59" i="9"/>
  <c r="H58" i="9"/>
  <c r="G58" i="9"/>
  <c r="E58" i="9" s="1"/>
  <c r="B58" i="9" s="1"/>
  <c r="F58" i="9"/>
  <c r="H57" i="9"/>
  <c r="G57" i="9"/>
  <c r="E57" i="9" s="1"/>
  <c r="B57" i="9" s="1"/>
  <c r="F57" i="9"/>
  <c r="H56" i="9"/>
  <c r="E56" i="9" s="1"/>
  <c r="G56" i="9"/>
  <c r="F56" i="9"/>
  <c r="B56" i="9"/>
  <c r="H55" i="9"/>
  <c r="G55" i="9"/>
  <c r="F55" i="9"/>
  <c r="H54" i="9"/>
  <c r="G54" i="9"/>
  <c r="E54" i="9" s="1"/>
  <c r="B54" i="9" s="1"/>
  <c r="F54" i="9"/>
  <c r="H53" i="9"/>
  <c r="G53" i="9"/>
  <c r="E53" i="9" s="1"/>
  <c r="B53" i="9" s="1"/>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F37" i="9"/>
  <c r="H36" i="9"/>
  <c r="G36" i="9"/>
  <c r="F36" i="9"/>
  <c r="H35" i="9"/>
  <c r="G35" i="9"/>
  <c r="F35" i="9"/>
  <c r="H34" i="9"/>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E28" i="9" s="1"/>
  <c r="B28" i="9" s="1"/>
  <c r="G28" i="9"/>
  <c r="F28" i="9"/>
  <c r="H27" i="9"/>
  <c r="G27" i="9"/>
  <c r="E27" i="9" s="1"/>
  <c r="B27" i="9" s="1"/>
  <c r="F27" i="9"/>
  <c r="H26" i="9"/>
  <c r="G26" i="9"/>
  <c r="F26" i="9"/>
  <c r="H25" i="9"/>
  <c r="G25" i="9"/>
  <c r="E25" i="9" s="1"/>
  <c r="B25" i="9" s="1"/>
  <c r="F25" i="9"/>
  <c r="F24"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D6" i="8" s="1"/>
  <c r="C1583" i="1" s="1"/>
  <c r="H1583" i="1" s="1"/>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5" i="5"/>
  <c r="F54" i="5"/>
  <c r="F53" i="5"/>
  <c r="E52" i="5"/>
  <c r="F52" i="5"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F273" i="4" s="1"/>
  <c r="D274" i="4"/>
  <c r="D273"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E125" i="4" s="1"/>
  <c r="D126" i="4"/>
  <c r="F125" i="4"/>
  <c r="D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H1683" i="1" s="1"/>
  <c r="H1682" i="1"/>
  <c r="C1682" i="1"/>
  <c r="G1682" i="1" s="1"/>
  <c r="C1681" i="1"/>
  <c r="H1681" i="1" s="1"/>
  <c r="C1680" i="1"/>
  <c r="G1680" i="1" s="1"/>
  <c r="H1679" i="1"/>
  <c r="G1679" i="1"/>
  <c r="C1679" i="1"/>
  <c r="H1678" i="1"/>
  <c r="C1678" i="1"/>
  <c r="G1678" i="1" s="1"/>
  <c r="G1677" i="1"/>
  <c r="C1677" i="1"/>
  <c r="H1677" i="1" s="1"/>
  <c r="H1676" i="1"/>
  <c r="C1676" i="1"/>
  <c r="G1676" i="1" s="1"/>
  <c r="H1675" i="1"/>
  <c r="G1675" i="1"/>
  <c r="C1675" i="1"/>
  <c r="C1674" i="1"/>
  <c r="G1674" i="1" s="1"/>
  <c r="G1673" i="1"/>
  <c r="C1673" i="1"/>
  <c r="H1673" i="1" s="1"/>
  <c r="C1672" i="1"/>
  <c r="G1672" i="1" s="1"/>
  <c r="H1671" i="1"/>
  <c r="G1671" i="1"/>
  <c r="C1671" i="1"/>
  <c r="H1670" i="1"/>
  <c r="C1670" i="1"/>
  <c r="G1670" i="1" s="1"/>
  <c r="G1669" i="1"/>
  <c r="C1669" i="1"/>
  <c r="H1669" i="1" s="1"/>
  <c r="H1668" i="1"/>
  <c r="C1668" i="1"/>
  <c r="G1668" i="1" s="1"/>
  <c r="H1667" i="1"/>
  <c r="G1667" i="1"/>
  <c r="C1667" i="1"/>
  <c r="C1666" i="1"/>
  <c r="G1666" i="1" s="1"/>
  <c r="G1665" i="1"/>
  <c r="C1665" i="1"/>
  <c r="H1665" i="1" s="1"/>
  <c r="C1664" i="1"/>
  <c r="G1664" i="1" s="1"/>
  <c r="H1663" i="1"/>
  <c r="G1663" i="1"/>
  <c r="C1663" i="1"/>
  <c r="H1662" i="1"/>
  <c r="C1662" i="1"/>
  <c r="G1662" i="1" s="1"/>
  <c r="G1661" i="1"/>
  <c r="C1661" i="1"/>
  <c r="H1661" i="1" s="1"/>
  <c r="H1660" i="1"/>
  <c r="C1660" i="1"/>
  <c r="G1660" i="1" s="1"/>
  <c r="H1659" i="1"/>
  <c r="G1659" i="1"/>
  <c r="C1659" i="1"/>
  <c r="C1658" i="1"/>
  <c r="G1658" i="1" s="1"/>
  <c r="G1657" i="1"/>
  <c r="C1657" i="1"/>
  <c r="H1657" i="1" s="1"/>
  <c r="C1656" i="1"/>
  <c r="G1656" i="1" s="1"/>
  <c r="H1655" i="1"/>
  <c r="G1655" i="1"/>
  <c r="C1655" i="1"/>
  <c r="H1654" i="1"/>
  <c r="C1654" i="1"/>
  <c r="G1654" i="1" s="1"/>
  <c r="G1653" i="1"/>
  <c r="C1653" i="1"/>
  <c r="H1653" i="1" s="1"/>
  <c r="H1652" i="1"/>
  <c r="C1652" i="1"/>
  <c r="G1652" i="1" s="1"/>
  <c r="H1651" i="1"/>
  <c r="G1651" i="1"/>
  <c r="C1651" i="1"/>
  <c r="C1650" i="1"/>
  <c r="G1650" i="1" s="1"/>
  <c r="G1649" i="1"/>
  <c r="C1649" i="1"/>
  <c r="H1649" i="1" s="1"/>
  <c r="C1648" i="1"/>
  <c r="G1648" i="1" s="1"/>
  <c r="H1647" i="1"/>
  <c r="G1647" i="1"/>
  <c r="C1647" i="1"/>
  <c r="H1646" i="1"/>
  <c r="C1646" i="1"/>
  <c r="G1646" i="1" s="1"/>
  <c r="G1645" i="1"/>
  <c r="C1645" i="1"/>
  <c r="H1645" i="1" s="1"/>
  <c r="H1644" i="1"/>
  <c r="C1644" i="1"/>
  <c r="G1644" i="1" s="1"/>
  <c r="H1643" i="1"/>
  <c r="G1643" i="1"/>
  <c r="C1643" i="1"/>
  <c r="C1642" i="1"/>
  <c r="G1642" i="1" s="1"/>
  <c r="G1641" i="1"/>
  <c r="C1641" i="1"/>
  <c r="H1641" i="1" s="1"/>
  <c r="C1640" i="1"/>
  <c r="G1640" i="1" s="1"/>
  <c r="H1639" i="1"/>
  <c r="G1639" i="1"/>
  <c r="C1639" i="1"/>
  <c r="H1638" i="1"/>
  <c r="C1638" i="1"/>
  <c r="G1638" i="1" s="1"/>
  <c r="G1637" i="1"/>
  <c r="C1637" i="1"/>
  <c r="H1637" i="1" s="1"/>
  <c r="H1636" i="1"/>
  <c r="C1636" i="1"/>
  <c r="G1636" i="1" s="1"/>
  <c r="C1635" i="1"/>
  <c r="H1635" i="1" s="1"/>
  <c r="C1634" i="1"/>
  <c r="G1634" i="1" s="1"/>
  <c r="G1633" i="1"/>
  <c r="C1633" i="1"/>
  <c r="H1633" i="1" s="1"/>
  <c r="C1632" i="1"/>
  <c r="G1632" i="1" s="1"/>
  <c r="H1631" i="1"/>
  <c r="G1631" i="1"/>
  <c r="C1631" i="1"/>
  <c r="H1630" i="1"/>
  <c r="C1630" i="1"/>
  <c r="G1630" i="1" s="1"/>
  <c r="G1629" i="1"/>
  <c r="C1629" i="1"/>
  <c r="H1629" i="1" s="1"/>
  <c r="H1627" i="1"/>
  <c r="G1627" i="1"/>
  <c r="C1627" i="1"/>
  <c r="C1626" i="1"/>
  <c r="G1626" i="1" s="1"/>
  <c r="G1625" i="1"/>
  <c r="C1625" i="1"/>
  <c r="H1625" i="1" s="1"/>
  <c r="C1624" i="1"/>
  <c r="G1624" i="1" s="1"/>
  <c r="H1623" i="1"/>
  <c r="G1623" i="1"/>
  <c r="C1623" i="1"/>
  <c r="C1620" i="1"/>
  <c r="G1620" i="1" s="1"/>
  <c r="H1619" i="1"/>
  <c r="G1619" i="1"/>
  <c r="C1619" i="1"/>
  <c r="H1618" i="1"/>
  <c r="C1618" i="1"/>
  <c r="G1618" i="1" s="1"/>
  <c r="G1617" i="1"/>
  <c r="C1617" i="1"/>
  <c r="H1617" i="1" s="1"/>
  <c r="H1616" i="1"/>
  <c r="C1616" i="1"/>
  <c r="G1616" i="1" s="1"/>
  <c r="H1615" i="1"/>
  <c r="G1615" i="1"/>
  <c r="C1615" i="1"/>
  <c r="C1614" i="1"/>
  <c r="G1614" i="1" s="1"/>
  <c r="C1613" i="1"/>
  <c r="H1613" i="1" s="1"/>
  <c r="C1612" i="1"/>
  <c r="G1612" i="1" s="1"/>
  <c r="H1611" i="1"/>
  <c r="G1611" i="1"/>
  <c r="C1611" i="1"/>
  <c r="H1610" i="1"/>
  <c r="C1610" i="1"/>
  <c r="G1610" i="1" s="1"/>
  <c r="G1609" i="1"/>
  <c r="C1609" i="1"/>
  <c r="H1609" i="1" s="1"/>
  <c r="H1608" i="1"/>
  <c r="C1608" i="1"/>
  <c r="G1608" i="1" s="1"/>
  <c r="G1607" i="1"/>
  <c r="C1607" i="1"/>
  <c r="H1607" i="1" s="1"/>
  <c r="C1606" i="1"/>
  <c r="G1606" i="1" s="1"/>
  <c r="G1605" i="1"/>
  <c r="C1605" i="1"/>
  <c r="H1605" i="1" s="1"/>
  <c r="C1604" i="1"/>
  <c r="G1604" i="1" s="1"/>
  <c r="H1603" i="1"/>
  <c r="G1603" i="1"/>
  <c r="C1603" i="1"/>
  <c r="G1601" i="1"/>
  <c r="C1601" i="1"/>
  <c r="H1601" i="1" s="1"/>
  <c r="H1600" i="1"/>
  <c r="C1600" i="1"/>
  <c r="G1600" i="1" s="1"/>
  <c r="H1599" i="1"/>
  <c r="G1599" i="1"/>
  <c r="C1599" i="1"/>
  <c r="H1598" i="1"/>
  <c r="G1598" i="1"/>
  <c r="C1598" i="1"/>
  <c r="G1597" i="1"/>
  <c r="C1597" i="1"/>
  <c r="H1597" i="1" s="1"/>
  <c r="H1596" i="1"/>
  <c r="C1596" i="1"/>
  <c r="G1596" i="1" s="1"/>
  <c r="H1595" i="1"/>
  <c r="G1595" i="1"/>
  <c r="C1595" i="1"/>
  <c r="C1594" i="1"/>
  <c r="H1594" i="1" s="1"/>
  <c r="G1593" i="1"/>
  <c r="C1593" i="1"/>
  <c r="H1593" i="1" s="1"/>
  <c r="H1592" i="1"/>
  <c r="C1592" i="1"/>
  <c r="G1592" i="1" s="1"/>
  <c r="H1591" i="1"/>
  <c r="G1591" i="1"/>
  <c r="C1591" i="1"/>
  <c r="H1590" i="1"/>
  <c r="G1590" i="1"/>
  <c r="C1590" i="1"/>
  <c r="G1589" i="1"/>
  <c r="C1589" i="1"/>
  <c r="H1589" i="1" s="1"/>
  <c r="H1588" i="1"/>
  <c r="C1588" i="1"/>
  <c r="G1588" i="1" s="1"/>
  <c r="G1587" i="1"/>
  <c r="C1587" i="1"/>
  <c r="H1587" i="1" s="1"/>
  <c r="C1586" i="1"/>
  <c r="H1586" i="1" s="1"/>
  <c r="C1585" i="1"/>
  <c r="H1585" i="1" s="1"/>
  <c r="H1584" i="1"/>
  <c r="C1584" i="1"/>
  <c r="G1584" i="1" s="1"/>
  <c r="H1582" i="1"/>
  <c r="G1582" i="1"/>
  <c r="C1582" i="1"/>
  <c r="D1581" i="1"/>
  <c r="C1581" i="1"/>
  <c r="J1581" i="1" s="1"/>
  <c r="D1580" i="1"/>
  <c r="C1580" i="1"/>
  <c r="G1580" i="1" s="1"/>
  <c r="D1579" i="1"/>
  <c r="C1579" i="1"/>
  <c r="D1578" i="1"/>
  <c r="G1578" i="1" s="1"/>
  <c r="C1578" i="1"/>
  <c r="D1577" i="1"/>
  <c r="C1577" i="1"/>
  <c r="H1577" i="1" s="1"/>
  <c r="D1576" i="1"/>
  <c r="C1576" i="1"/>
  <c r="J1576" i="1" s="1"/>
  <c r="D1575" i="1"/>
  <c r="C1575" i="1"/>
  <c r="H1575" i="1" s="1"/>
  <c r="D1574" i="1"/>
  <c r="C1574" i="1"/>
  <c r="J1574" i="1" s="1"/>
  <c r="D1573" i="1"/>
  <c r="C1573" i="1"/>
  <c r="H1573" i="1" s="1"/>
  <c r="D1572" i="1"/>
  <c r="C1572" i="1"/>
  <c r="G1572" i="1" s="1"/>
  <c r="D1570" i="1"/>
  <c r="C1570" i="1"/>
  <c r="G1569" i="1"/>
  <c r="I1569" i="1" s="1"/>
  <c r="D1569" i="1"/>
  <c r="C1569" i="1"/>
  <c r="H1569" i="1" s="1"/>
  <c r="D1568" i="1"/>
  <c r="G1568" i="1" s="1"/>
  <c r="C1568" i="1"/>
  <c r="D1567" i="1"/>
  <c r="C1567" i="1"/>
  <c r="H1567" i="1" s="1"/>
  <c r="D1566" i="1"/>
  <c r="C1566" i="1"/>
  <c r="D1565" i="1"/>
  <c r="G1565" i="1" s="1"/>
  <c r="I1565" i="1" s="1"/>
  <c r="C1565" i="1"/>
  <c r="H1565" i="1" s="1"/>
  <c r="G1564" i="1"/>
  <c r="D1564" i="1"/>
  <c r="C1564" i="1"/>
  <c r="J1564" i="1" s="1"/>
  <c r="D1563" i="1"/>
  <c r="C1563" i="1"/>
  <c r="D1562" i="1"/>
  <c r="C1562" i="1"/>
  <c r="H1562" i="1" s="1"/>
  <c r="D1561" i="1"/>
  <c r="C1561" i="1"/>
  <c r="D1560" i="1"/>
  <c r="G1560" i="1" s="1"/>
  <c r="I1560" i="1" s="1"/>
  <c r="C1560" i="1"/>
  <c r="H1560" i="1" s="1"/>
  <c r="G1559" i="1"/>
  <c r="D1559" i="1"/>
  <c r="C1559" i="1"/>
  <c r="J1559" i="1" s="1"/>
  <c r="D1558" i="1"/>
  <c r="C1558" i="1"/>
  <c r="D1557" i="1"/>
  <c r="C1557" i="1"/>
  <c r="G1557" i="1" s="1"/>
  <c r="D1556" i="1"/>
  <c r="C1556" i="1"/>
  <c r="D1554" i="1"/>
  <c r="G1554" i="1" s="1"/>
  <c r="C1554" i="1"/>
  <c r="D1553" i="1"/>
  <c r="C1553" i="1"/>
  <c r="H1552" i="1"/>
  <c r="D1552" i="1"/>
  <c r="C1552" i="1"/>
  <c r="D1551" i="1"/>
  <c r="C1551" i="1"/>
  <c r="G1551" i="1" s="1"/>
  <c r="D1550" i="1"/>
  <c r="C1550" i="1"/>
  <c r="D1549" i="1"/>
  <c r="H1549" i="1" s="1"/>
  <c r="C1549" i="1"/>
  <c r="G1549" i="1" s="1"/>
  <c r="D1548" i="1"/>
  <c r="C1548" i="1"/>
  <c r="H1548" i="1" s="1"/>
  <c r="D1547" i="1"/>
  <c r="C1547" i="1"/>
  <c r="H1547" i="1" s="1"/>
  <c r="D1546" i="1"/>
  <c r="C1546" i="1"/>
  <c r="J1546" i="1" s="1"/>
  <c r="D1545" i="1"/>
  <c r="C1545" i="1"/>
  <c r="H1545" i="1" s="1"/>
  <c r="D1544" i="1"/>
  <c r="G1544" i="1" s="1"/>
  <c r="C1544" i="1"/>
  <c r="D1543" i="1"/>
  <c r="C1543" i="1"/>
  <c r="D1542" i="1"/>
  <c r="C1542" i="1"/>
  <c r="D1541" i="1"/>
  <c r="C1541" i="1"/>
  <c r="D1540" i="1"/>
  <c r="C1540" i="1"/>
  <c r="H1540"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D1515" i="1"/>
  <c r="C1515" i="1"/>
  <c r="H1515" i="1" s="1"/>
  <c r="D1514" i="1"/>
  <c r="C1514" i="1"/>
  <c r="D1513" i="1"/>
  <c r="C1513" i="1"/>
  <c r="H1513" i="1" s="1"/>
  <c r="D1512" i="1"/>
  <c r="C1512" i="1"/>
  <c r="H1512" i="1" s="1"/>
  <c r="D1511" i="1"/>
  <c r="C1511" i="1"/>
  <c r="H1511"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C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D1389" i="1"/>
  <c r="C1389" i="1"/>
  <c r="H1389" i="1" s="1"/>
  <c r="D1388" i="1"/>
  <c r="C1388" i="1"/>
  <c r="H1388" i="1" s="1"/>
  <c r="D1387" i="1"/>
  <c r="C1387" i="1"/>
  <c r="D1386" i="1"/>
  <c r="G1386" i="1" s="1"/>
  <c r="C1386" i="1"/>
  <c r="D1385" i="1"/>
  <c r="C1385" i="1"/>
  <c r="D1384" i="1"/>
  <c r="G1384" i="1" s="1"/>
  <c r="C1384" i="1"/>
  <c r="D1383" i="1"/>
  <c r="G1383" i="1" s="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G1340" i="1" s="1"/>
  <c r="C1340" i="1"/>
  <c r="H1340" i="1" s="1"/>
  <c r="D1339" i="1"/>
  <c r="G1339" i="1" s="1"/>
  <c r="C1339" i="1"/>
  <c r="H1339" i="1" s="1"/>
  <c r="D1338" i="1"/>
  <c r="G1338" i="1" s="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G1292" i="1" s="1"/>
  <c r="C1292" i="1"/>
  <c r="H1292" i="1" s="1"/>
  <c r="H1291" i="1"/>
  <c r="G1291"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D1264" i="1"/>
  <c r="G1264" i="1" s="1"/>
  <c r="C1264" i="1"/>
  <c r="H1263" i="1"/>
  <c r="G1263" i="1"/>
  <c r="D1263" i="1"/>
  <c r="C1263" i="1"/>
  <c r="H1262" i="1"/>
  <c r="D1262" i="1"/>
  <c r="G1262" i="1" s="1"/>
  <c r="C1262" i="1"/>
  <c r="H1261" i="1"/>
  <c r="G1261" i="1"/>
  <c r="D1261" i="1"/>
  <c r="C1261" i="1"/>
  <c r="H1260" i="1"/>
  <c r="D1260" i="1"/>
  <c r="G1260" i="1" s="1"/>
  <c r="C1260" i="1"/>
  <c r="C1259" i="1"/>
  <c r="H1258" i="1"/>
  <c r="G1258" i="1"/>
  <c r="D1258" i="1"/>
  <c r="C1258" i="1"/>
  <c r="H1257" i="1"/>
  <c r="D1257" i="1"/>
  <c r="G1257" i="1" s="1"/>
  <c r="C1257" i="1"/>
  <c r="H1256" i="1"/>
  <c r="D1256" i="1"/>
  <c r="G1256" i="1" s="1"/>
  <c r="C1256" i="1"/>
  <c r="C1255"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D1063" i="1"/>
  <c r="G1063" i="1" s="1"/>
  <c r="C1063" i="1"/>
  <c r="H1062" i="1"/>
  <c r="G1062" i="1"/>
  <c r="D1062" i="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H1041" i="1"/>
  <c r="D1041" i="1"/>
  <c r="G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G1026" i="1"/>
  <c r="D1026" i="1"/>
  <c r="C1026" i="1"/>
  <c r="H1025" i="1"/>
  <c r="G1025" i="1"/>
  <c r="D1025" i="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D648" i="1"/>
  <c r="H648" i="1" s="1"/>
  <c r="C648" i="1"/>
  <c r="H647" i="1"/>
  <c r="G647" i="1"/>
  <c r="D647" i="1"/>
  <c r="C647" i="1"/>
  <c r="H646" i="1"/>
  <c r="D646" i="1"/>
  <c r="G646" i="1" s="1"/>
  <c r="C646" i="1"/>
  <c r="D645" i="1"/>
  <c r="H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C422" i="1"/>
  <c r="D421" i="1"/>
  <c r="C421" i="1"/>
  <c r="H416" i="1"/>
  <c r="G416" i="1"/>
  <c r="D416" i="1"/>
  <c r="C416"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H301" i="1"/>
  <c r="D301" i="1"/>
  <c r="G301" i="1" s="1"/>
  <c r="C301" i="1"/>
  <c r="G300"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D180" i="1"/>
  <c r="H180" i="1" s="1"/>
  <c r="C180" i="1"/>
  <c r="H179" i="1"/>
  <c r="G179" i="1"/>
  <c r="D179" i="1"/>
  <c r="C179" i="1"/>
  <c r="H178" i="1"/>
  <c r="D178" i="1"/>
  <c r="G178" i="1" s="1"/>
  <c r="C178" i="1"/>
  <c r="H177" i="1"/>
  <c r="G177" i="1"/>
  <c r="D177" i="1"/>
  <c r="C177" i="1"/>
  <c r="H176" i="1"/>
  <c r="D176" i="1"/>
  <c r="G176" i="1" s="1"/>
  <c r="C176" i="1"/>
  <c r="H175" i="1"/>
  <c r="G175" i="1"/>
  <c r="D175" i="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G165" i="1"/>
  <c r="D165" i="1"/>
  <c r="C165" i="1"/>
  <c r="H164" i="1"/>
  <c r="G164" i="1"/>
  <c r="D164" i="1"/>
  <c r="C164" i="1"/>
  <c r="H163" i="1"/>
  <c r="D163" i="1"/>
  <c r="G163" i="1" s="1"/>
  <c r="C163" i="1"/>
  <c r="H162" i="1"/>
  <c r="D162" i="1"/>
  <c r="G162" i="1" s="1"/>
  <c r="C162" i="1"/>
  <c r="D161" i="1"/>
  <c r="H161" i="1" s="1"/>
  <c r="C161" i="1"/>
  <c r="C160" i="1"/>
  <c r="H159" i="1"/>
  <c r="G159" i="1"/>
  <c r="D159" i="1"/>
  <c r="C159" i="1"/>
  <c r="D158" i="1"/>
  <c r="C158" i="1"/>
  <c r="H157" i="1"/>
  <c r="G157" i="1"/>
  <c r="D157" i="1"/>
  <c r="C157" i="1"/>
  <c r="D156" i="1"/>
  <c r="C156" i="1"/>
  <c r="H156" i="1" s="1"/>
  <c r="H155" i="1"/>
  <c r="G155" i="1"/>
  <c r="D155" i="1"/>
  <c r="C155" i="1"/>
  <c r="H154" i="1"/>
  <c r="G154" i="1"/>
  <c r="D154" i="1"/>
  <c r="C154" i="1"/>
  <c r="H153" i="1"/>
  <c r="G153" i="1"/>
  <c r="D153" i="1"/>
  <c r="C153" i="1"/>
  <c r="H152" i="1"/>
  <c r="G152" i="1"/>
  <c r="D152" i="1"/>
  <c r="C152" i="1"/>
  <c r="D151" i="1"/>
  <c r="C151" i="1"/>
  <c r="D150" i="1"/>
  <c r="C150" i="1"/>
  <c r="H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C76" i="1"/>
  <c r="H75" i="1"/>
  <c r="G75" i="1"/>
  <c r="D75" i="1"/>
  <c r="C75" i="1"/>
  <c r="H74" i="1"/>
  <c r="G74" i="1"/>
  <c r="D74" i="1"/>
  <c r="C74"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73" i="1" l="1"/>
  <c r="H76" i="1"/>
  <c r="H158" i="1"/>
  <c r="G158" i="1"/>
  <c r="G156" i="1"/>
  <c r="H151" i="1"/>
  <c r="E329" i="9"/>
  <c r="B329" i="9" s="1"/>
  <c r="G1681" i="1"/>
  <c r="G1683" i="1"/>
  <c r="J1579" i="1"/>
  <c r="E38" i="7"/>
  <c r="D1571" i="1" s="1"/>
  <c r="I35" i="3"/>
  <c r="J1570" i="1"/>
  <c r="J1568" i="1"/>
  <c r="J1566" i="1"/>
  <c r="E22" i="7"/>
  <c r="I34" i="3" s="1"/>
  <c r="H1563" i="1"/>
  <c r="J1561" i="1"/>
  <c r="H1558" i="1"/>
  <c r="D1555" i="1"/>
  <c r="G1556" i="1"/>
  <c r="H1554" i="1"/>
  <c r="I1554" i="1" s="1"/>
  <c r="G1553" i="1"/>
  <c r="H1550" i="1"/>
  <c r="E6" i="7"/>
  <c r="J1544" i="1"/>
  <c r="H1543" i="1"/>
  <c r="J1542" i="1"/>
  <c r="H1541" i="1"/>
  <c r="G1579" i="1"/>
  <c r="G1577" i="1"/>
  <c r="D38" i="7"/>
  <c r="G1576" i="1"/>
  <c r="H1576" i="1"/>
  <c r="H1574" i="1"/>
  <c r="G1573" i="1"/>
  <c r="I1573" i="1" s="1"/>
  <c r="H1570" i="1"/>
  <c r="H1568" i="1"/>
  <c r="I1568" i="1" s="1"/>
  <c r="H1566" i="1"/>
  <c r="G1563" i="1"/>
  <c r="H1564" i="1"/>
  <c r="I1564" i="1" s="1"/>
  <c r="D22" i="7"/>
  <c r="H34" i="3" s="1"/>
  <c r="H1561" i="1"/>
  <c r="H1559" i="1"/>
  <c r="I1559" i="1" s="1"/>
  <c r="H1557" i="1"/>
  <c r="I1557" i="1" s="1"/>
  <c r="H1556" i="1"/>
  <c r="H1553" i="1"/>
  <c r="I1553" i="1" s="1"/>
  <c r="G1552" i="1"/>
  <c r="I1552" i="1" s="1"/>
  <c r="H1551" i="1"/>
  <c r="I1551" i="1" s="1"/>
  <c r="G1550" i="1"/>
  <c r="I1550" i="1" s="1"/>
  <c r="G1548" i="1"/>
  <c r="I1548" i="1" s="1"/>
  <c r="D6" i="7"/>
  <c r="G1546" i="1"/>
  <c r="G1542" i="1"/>
  <c r="H1680" i="1"/>
  <c r="G1635" i="1"/>
  <c r="D51" i="8"/>
  <c r="E37" i="9"/>
  <c r="B37" i="9" s="1"/>
  <c r="F236" i="9"/>
  <c r="B236" i="9" s="1"/>
  <c r="G421" i="1"/>
  <c r="H415" i="1"/>
  <c r="G422" i="1"/>
  <c r="D648" i="4"/>
  <c r="E294" i="9"/>
  <c r="B294" i="9" s="1"/>
  <c r="F118" i="6"/>
  <c r="H1514" i="1"/>
  <c r="H1516" i="1"/>
  <c r="D153" i="4"/>
  <c r="C149" i="1" s="1"/>
  <c r="G150" i="1"/>
  <c r="G151" i="1"/>
  <c r="G76" i="1"/>
  <c r="G73" i="1"/>
  <c r="E326" i="9"/>
  <c r="B326" i="9" s="1"/>
  <c r="E322" i="9"/>
  <c r="B322" i="9" s="1"/>
  <c r="E327" i="9"/>
  <c r="B327" i="9" s="1"/>
  <c r="E320" i="9"/>
  <c r="B320" i="9" s="1"/>
  <c r="E36" i="9"/>
  <c r="B36" i="9" s="1"/>
  <c r="E324" i="9"/>
  <c r="B324" i="9" s="1"/>
  <c r="G1613" i="1"/>
  <c r="G1594" i="1"/>
  <c r="G1602" i="1"/>
  <c r="H1602" i="1"/>
  <c r="G1586" i="1"/>
  <c r="G1583" i="1"/>
  <c r="G1585" i="1"/>
  <c r="E114" i="6"/>
  <c r="H1387" i="1"/>
  <c r="H1386" i="1"/>
  <c r="H1385" i="1"/>
  <c r="H1384" i="1"/>
  <c r="G1389" i="1"/>
  <c r="G1388" i="1"/>
  <c r="G1387" i="1"/>
  <c r="G1385" i="1"/>
  <c r="E305" i="9"/>
  <c r="B305" i="9" s="1"/>
  <c r="H1264" i="1"/>
  <c r="H1278" i="1"/>
  <c r="H1338" i="1"/>
  <c r="H1251" i="1"/>
  <c r="E340" i="9"/>
  <c r="B340" i="9" s="1"/>
  <c r="E312" i="9"/>
  <c r="B312" i="9" s="1"/>
  <c r="E307" i="9"/>
  <c r="B307" i="9" s="1"/>
  <c r="F56" i="5"/>
  <c r="H1057" i="1"/>
  <c r="F35" i="5"/>
  <c r="H1024" i="1"/>
  <c r="F19" i="5"/>
  <c r="E12" i="5"/>
  <c r="F12" i="5" s="1"/>
  <c r="F13" i="5"/>
  <c r="G415" i="1"/>
  <c r="H421" i="1"/>
  <c r="H676" i="1"/>
  <c r="G645" i="1"/>
  <c r="G299" i="1"/>
  <c r="H844" i="1"/>
  <c r="E34" i="9"/>
  <c r="B34" i="9" s="1"/>
  <c r="E26" i="9"/>
  <c r="B26" i="9" s="1"/>
  <c r="G648" i="1"/>
  <c r="F656" i="4"/>
  <c r="E35" i="9"/>
  <c r="B35" i="9" s="1"/>
  <c r="E648" i="4"/>
  <c r="D642" i="1" s="1"/>
  <c r="F426" i="4"/>
  <c r="H422" i="1"/>
  <c r="E647" i="4"/>
  <c r="D641" i="1" s="1"/>
  <c r="G298" i="1"/>
  <c r="F274" i="4"/>
  <c r="F269" i="4"/>
  <c r="E202" i="4"/>
  <c r="D198" i="1" s="1"/>
  <c r="F216" i="4"/>
  <c r="E55" i="9"/>
  <c r="B55" i="9" s="1"/>
  <c r="F239" i="9"/>
  <c r="B239" i="9" s="1"/>
  <c r="E52" i="9"/>
  <c r="B52" i="9" s="1"/>
  <c r="G180" i="1"/>
  <c r="E51" i="9"/>
  <c r="B51" i="9" s="1"/>
  <c r="H174" i="1"/>
  <c r="H166" i="1"/>
  <c r="F170" i="4"/>
  <c r="G161" i="1"/>
  <c r="E164" i="4"/>
  <c r="D160" i="1" s="1"/>
  <c r="E49" i="9"/>
  <c r="B49" i="9" s="1"/>
  <c r="E153" i="4"/>
  <c r="F160" i="4"/>
  <c r="E48" i="9"/>
  <c r="B48" i="9" s="1"/>
  <c r="F237" i="9"/>
  <c r="B237" i="9" s="1"/>
  <c r="F154" i="4"/>
  <c r="F126" i="4"/>
  <c r="H102" i="1"/>
  <c r="G102" i="1"/>
  <c r="F112" i="4"/>
  <c r="G64" i="1"/>
  <c r="H64" i="1"/>
  <c r="E49" i="4"/>
  <c r="F68" i="4"/>
  <c r="I1549" i="1"/>
  <c r="J1547" i="1"/>
  <c r="J1549" i="1"/>
  <c r="J1551" i="1"/>
  <c r="J1553" i="1"/>
  <c r="J1558" i="1"/>
  <c r="J1562" i="1"/>
  <c r="J1567" i="1"/>
  <c r="J1575" i="1"/>
  <c r="F77" i="4"/>
  <c r="D49" i="4"/>
  <c r="F135" i="4"/>
  <c r="D134" i="4"/>
  <c r="E308" i="4"/>
  <c r="E360" i="4"/>
  <c r="E535" i="4"/>
  <c r="J1541" i="1"/>
  <c r="H1542" i="1"/>
  <c r="I1542" i="1" s="1"/>
  <c r="J1543" i="1"/>
  <c r="H1544" i="1"/>
  <c r="I1544" i="1" s="1"/>
  <c r="J1545" i="1"/>
  <c r="H1546" i="1"/>
  <c r="I1546" i="1" s="1"/>
  <c r="G1561" i="1"/>
  <c r="G1566" i="1"/>
  <c r="I1566" i="1" s="1"/>
  <c r="G1570" i="1"/>
  <c r="I1570" i="1" s="1"/>
  <c r="G1574" i="1"/>
  <c r="I1574" i="1" s="1"/>
  <c r="H1578" i="1"/>
  <c r="I1578" i="1" s="1"/>
  <c r="J1578" i="1"/>
  <c r="H1579" i="1"/>
  <c r="I1579" i="1" s="1"/>
  <c r="H1604" i="1"/>
  <c r="H1606" i="1"/>
  <c r="H1620" i="1"/>
  <c r="H1624" i="1"/>
  <c r="H1626" i="1"/>
  <c r="H1640" i="1"/>
  <c r="H1642" i="1"/>
  <c r="H1656" i="1"/>
  <c r="H1658" i="1"/>
  <c r="H1672" i="1"/>
  <c r="H1674" i="1"/>
  <c r="F7" i="4"/>
  <c r="F309" i="4"/>
  <c r="F361" i="4"/>
  <c r="F70" i="5"/>
  <c r="H25" i="3"/>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I1541" i="1" s="1"/>
  <c r="G1543" i="1"/>
  <c r="I1543" i="1" s="1"/>
  <c r="G1545" i="1"/>
  <c r="I1545" i="1" s="1"/>
  <c r="G1547" i="1"/>
  <c r="J1548" i="1"/>
  <c r="J1550" i="1"/>
  <c r="J1552" i="1"/>
  <c r="J1554" i="1"/>
  <c r="G1558" i="1"/>
  <c r="I1558" i="1" s="1"/>
  <c r="J1560" i="1"/>
  <c r="G1562" i="1"/>
  <c r="I1562" i="1" s="1"/>
  <c r="J1565" i="1"/>
  <c r="G1567" i="1"/>
  <c r="I1567" i="1" s="1"/>
  <c r="J1569" i="1"/>
  <c r="J1573" i="1"/>
  <c r="G1575" i="1"/>
  <c r="I1575" i="1" s="1"/>
  <c r="G1581" i="1"/>
  <c r="E639" i="4"/>
  <c r="D633" i="1" s="1"/>
  <c r="H22" i="3"/>
  <c r="J1557" i="1"/>
  <c r="H1572" i="1"/>
  <c r="H1580" i="1"/>
  <c r="I1580" i="1" s="1"/>
  <c r="J1580" i="1"/>
  <c r="H1581" i="1"/>
  <c r="H1612" i="1"/>
  <c r="H1614" i="1"/>
  <c r="H1632" i="1"/>
  <c r="H1634" i="1"/>
  <c r="H1648" i="1"/>
  <c r="H1650" i="1"/>
  <c r="H1664" i="1"/>
  <c r="H1666" i="1"/>
  <c r="F106" i="4"/>
  <c r="D647" i="4"/>
  <c r="H336" i="9"/>
  <c r="E177" i="5"/>
  <c r="D202" i="4"/>
  <c r="D262" i="4"/>
  <c r="D321" i="4"/>
  <c r="D373" i="4"/>
  <c r="D360" i="4" s="1"/>
  <c r="F379" i="4"/>
  <c r="D466" i="4"/>
  <c r="D536" i="4"/>
  <c r="D584" i="4"/>
  <c r="G314" i="9"/>
  <c r="E314" i="9" s="1"/>
  <c r="B314" i="9" s="1"/>
  <c r="F89" i="5"/>
  <c r="F120" i="5"/>
  <c r="F274" i="5"/>
  <c r="E35" i="6"/>
  <c r="D89" i="6"/>
  <c r="D114" i="6"/>
  <c r="G24" i="9"/>
  <c r="D571" i="4"/>
  <c r="F607" i="4"/>
  <c r="D88" i="5"/>
  <c r="D135" i="5"/>
  <c r="G315" i="9"/>
  <c r="G316" i="9"/>
  <c r="D147" i="5"/>
  <c r="D203" i="5"/>
  <c r="D219" i="5"/>
  <c r="F277" i="5"/>
  <c r="D44" i="8"/>
  <c r="H19" i="9" s="1"/>
  <c r="E19" i="9" s="1"/>
  <c r="B19" i="9" s="1"/>
  <c r="E88" i="5"/>
  <c r="D1093" i="1" s="1"/>
  <c r="H316" i="9"/>
  <c r="H315" i="9"/>
  <c r="D178" i="5"/>
  <c r="E255" i="5"/>
  <c r="F260" i="5"/>
  <c r="F297" i="5"/>
  <c r="D5" i="6"/>
  <c r="F115" i="6"/>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209" i="9"/>
  <c r="E209" i="9" s="1"/>
  <c r="B209" i="9" s="1"/>
  <c r="L207" i="9"/>
  <c r="F207" i="9" s="1"/>
  <c r="G210" i="9"/>
  <c r="E210" i="9" s="1"/>
  <c r="B210" i="9" s="1"/>
  <c r="G208" i="9"/>
  <c r="E208" i="9" s="1"/>
  <c r="B208" i="9" s="1"/>
  <c r="E64" i="9"/>
  <c r="B64" i="9" s="1"/>
  <c r="E68" i="9"/>
  <c r="B68" i="9" s="1"/>
  <c r="E72" i="9"/>
  <c r="B72" i="9" s="1"/>
  <c r="E76" i="9"/>
  <c r="B76" i="9" s="1"/>
  <c r="E80" i="9"/>
  <c r="B80" i="9" s="1"/>
  <c r="E84" i="9"/>
  <c r="B84" i="9" s="1"/>
  <c r="E88" i="9"/>
  <c r="B88" i="9" s="1"/>
  <c r="E92" i="9"/>
  <c r="B92" i="9" s="1"/>
  <c r="B98" i="9"/>
  <c r="E108" i="9"/>
  <c r="B108" i="9" s="1"/>
  <c r="B114" i="9"/>
  <c r="E124" i="9"/>
  <c r="B124" i="9" s="1"/>
  <c r="B130" i="9"/>
  <c r="E140" i="9"/>
  <c r="B140" i="9" s="1"/>
  <c r="B146" i="9"/>
  <c r="B158" i="9"/>
  <c r="E168" i="9"/>
  <c r="B168" i="9" s="1"/>
  <c r="E100" i="9"/>
  <c r="B100" i="9" s="1"/>
  <c r="B106" i="9"/>
  <c r="E116" i="9"/>
  <c r="B116" i="9" s="1"/>
  <c r="B122" i="9"/>
  <c r="E132" i="9"/>
  <c r="B132" i="9" s="1"/>
  <c r="B138" i="9"/>
  <c r="E148" i="9"/>
  <c r="B148" i="9" s="1"/>
  <c r="B154" i="9"/>
  <c r="E160" i="9"/>
  <c r="B160" i="9" s="1"/>
  <c r="B166" i="9"/>
  <c r="B247" i="9"/>
  <c r="B253" i="9"/>
  <c r="B263" i="9"/>
  <c r="B269" i="9"/>
  <c r="B279" i="9"/>
  <c r="B285" i="9"/>
  <c r="B235" i="9"/>
  <c r="B241" i="9"/>
  <c r="B251" i="9"/>
  <c r="B257" i="9"/>
  <c r="B267" i="9"/>
  <c r="B273" i="9"/>
  <c r="B283" i="9"/>
  <c r="B289" i="9"/>
  <c r="D152" i="4" l="1"/>
  <c r="D299" i="4" s="1"/>
  <c r="H24" i="9"/>
  <c r="E24" i="9" s="1"/>
  <c r="I1561" i="1"/>
  <c r="E5" i="7"/>
  <c r="D1539" i="1"/>
  <c r="I1581" i="1"/>
  <c r="C1571" i="1"/>
  <c r="H35" i="3"/>
  <c r="I1576" i="1"/>
  <c r="C1555" i="1"/>
  <c r="G1555" i="1" s="1"/>
  <c r="H1555" i="1"/>
  <c r="D5" i="7"/>
  <c r="C1539" i="1"/>
  <c r="D45" i="8"/>
  <c r="C1628" i="1"/>
  <c r="F648" i="4"/>
  <c r="C642" i="1"/>
  <c r="G642" i="1" s="1"/>
  <c r="D1510" i="1"/>
  <c r="I30" i="3"/>
  <c r="E316" i="9"/>
  <c r="B316" i="9" s="1"/>
  <c r="E7" i="5"/>
  <c r="D1017" i="1"/>
  <c r="B207" i="9"/>
  <c r="E152" i="4"/>
  <c r="I18" i="3" s="1"/>
  <c r="F164" i="4"/>
  <c r="H160" i="1"/>
  <c r="G160" i="1"/>
  <c r="F153" i="4"/>
  <c r="D149" i="1"/>
  <c r="E6" i="4"/>
  <c r="D45" i="1"/>
  <c r="F360" i="4"/>
  <c r="C355" i="1"/>
  <c r="F255" i="5"/>
  <c r="D1259" i="1"/>
  <c r="K1481" i="9"/>
  <c r="G344" i="9"/>
  <c r="E344" i="9" s="1"/>
  <c r="B344" i="9" s="1"/>
  <c r="C1621" i="1"/>
  <c r="I39" i="3"/>
  <c r="G338" i="9"/>
  <c r="E338" i="9" s="1"/>
  <c r="B338" i="9" s="1"/>
  <c r="F203" i="5"/>
  <c r="C1207" i="1"/>
  <c r="F135" i="5"/>
  <c r="C1140" i="1"/>
  <c r="I28" i="3"/>
  <c r="D1431" i="1"/>
  <c r="F466" i="4"/>
  <c r="C460" i="1"/>
  <c r="F321" i="4"/>
  <c r="C316" i="1"/>
  <c r="F647" i="4"/>
  <c r="C641" i="1"/>
  <c r="E418" i="4"/>
  <c r="D413" i="1" s="1"/>
  <c r="D355" i="1"/>
  <c r="F49" i="4"/>
  <c r="C45" i="1"/>
  <c r="F228" i="9"/>
  <c r="B228" i="9" s="1"/>
  <c r="G348" i="9"/>
  <c r="E348" i="9" s="1"/>
  <c r="D141" i="6"/>
  <c r="F5" i="6"/>
  <c r="H27" i="3"/>
  <c r="C1401" i="1"/>
  <c r="E251" i="5"/>
  <c r="E176" i="5" s="1"/>
  <c r="D1180" i="1" s="1"/>
  <c r="G343" i="9"/>
  <c r="E343" i="9" s="1"/>
  <c r="F147" i="5"/>
  <c r="C1152" i="1"/>
  <c r="F88" i="5"/>
  <c r="C1093" i="1"/>
  <c r="D69" i="5"/>
  <c r="D430" i="4"/>
  <c r="F262" i="4"/>
  <c r="C258" i="1"/>
  <c r="E141" i="6"/>
  <c r="E69" i="5"/>
  <c r="E417" i="4"/>
  <c r="D412" i="1" s="1"/>
  <c r="D303" i="1"/>
  <c r="G336" i="9"/>
  <c r="E336" i="9" s="1"/>
  <c r="B336" i="9" s="1"/>
  <c r="F178" i="5"/>
  <c r="D177" i="5"/>
  <c r="C1182" i="1"/>
  <c r="H18" i="3"/>
  <c r="C148" i="1"/>
  <c r="H30" i="3"/>
  <c r="F114" i="6"/>
  <c r="C1510" i="1"/>
  <c r="F584" i="4"/>
  <c r="C578" i="1"/>
  <c r="F202" i="4"/>
  <c r="C198" i="1"/>
  <c r="I24" i="3"/>
  <c r="D1181" i="1"/>
  <c r="F134" i="4"/>
  <c r="C130" i="1"/>
  <c r="D6" i="4"/>
  <c r="G339" i="9"/>
  <c r="E339" i="9" s="1"/>
  <c r="B339" i="9" s="1"/>
  <c r="F219" i="5"/>
  <c r="C1223" i="1"/>
  <c r="E315" i="9"/>
  <c r="B315" i="9" s="1"/>
  <c r="F571" i="4"/>
  <c r="C565" i="1"/>
  <c r="F89" i="6"/>
  <c r="C1485" i="1"/>
  <c r="F536" i="4"/>
  <c r="D535" i="4"/>
  <c r="C530" i="1"/>
  <c r="F373" i="4"/>
  <c r="C368" i="1"/>
  <c r="D308" i="4"/>
  <c r="E640" i="4"/>
  <c r="D634" i="1" s="1"/>
  <c r="D529" i="1"/>
  <c r="F152" i="4" l="1"/>
  <c r="E299" i="4"/>
  <c r="D295" i="1" s="1"/>
  <c r="D148" i="1"/>
  <c r="I33" i="3"/>
  <c r="D1538" i="1"/>
  <c r="H1571" i="1"/>
  <c r="G1571" i="1"/>
  <c r="H1539" i="1"/>
  <c r="G1539" i="1"/>
  <c r="H33" i="3"/>
  <c r="C1538" i="1"/>
  <c r="G346" i="9"/>
  <c r="E346" i="9" s="1"/>
  <c r="G1628" i="1"/>
  <c r="H1628" i="1"/>
  <c r="I40" i="3"/>
  <c r="C1622" i="1"/>
  <c r="H642" i="1"/>
  <c r="G1017" i="1"/>
  <c r="H1017" i="1"/>
  <c r="I22" i="3"/>
  <c r="D1012" i="1"/>
  <c r="F7" i="5"/>
  <c r="E301" i="4"/>
  <c r="D297" i="1" s="1"/>
  <c r="H149" i="1"/>
  <c r="G149" i="1"/>
  <c r="I17" i="3"/>
  <c r="D2" i="1"/>
  <c r="E300" i="4"/>
  <c r="D296" i="1" s="1"/>
  <c r="E422" i="4"/>
  <c r="H1401" i="1"/>
  <c r="G1401" i="1"/>
  <c r="H1140" i="1"/>
  <c r="G1140" i="1"/>
  <c r="I31" i="3"/>
  <c r="D1537" i="1"/>
  <c r="F69" i="5"/>
  <c r="H23" i="3"/>
  <c r="C1074" i="1"/>
  <c r="D6" i="5"/>
  <c r="H1152" i="1"/>
  <c r="G1152" i="1"/>
  <c r="D300" i="4"/>
  <c r="F6" i="4"/>
  <c r="H17" i="3"/>
  <c r="D422" i="4"/>
  <c r="C2" i="1"/>
  <c r="G578" i="1"/>
  <c r="H578" i="1"/>
  <c r="D423" i="4"/>
  <c r="D301" i="4"/>
  <c r="F299" i="4"/>
  <c r="C295" i="1"/>
  <c r="G258" i="1"/>
  <c r="H258" i="1"/>
  <c r="B24" i="9"/>
  <c r="H1259" i="1"/>
  <c r="G1259" i="1"/>
  <c r="H355" i="1"/>
  <c r="G355" i="1"/>
  <c r="E347" i="9"/>
  <c r="B348" i="9"/>
  <c r="G460" i="1"/>
  <c r="H460" i="1"/>
  <c r="H1485" i="1"/>
  <c r="G1485" i="1"/>
  <c r="G530" i="1"/>
  <c r="H530" i="1"/>
  <c r="H1223" i="1"/>
  <c r="G1223" i="1"/>
  <c r="H130" i="1"/>
  <c r="G130" i="1"/>
  <c r="H148" i="1"/>
  <c r="G148" i="1"/>
  <c r="H1182" i="1"/>
  <c r="G1182" i="1"/>
  <c r="H1093" i="1"/>
  <c r="G1093" i="1"/>
  <c r="E342" i="9"/>
  <c r="B343" i="9"/>
  <c r="H45" i="1"/>
  <c r="G45" i="1"/>
  <c r="G641" i="1"/>
  <c r="H641" i="1"/>
  <c r="H316" i="1"/>
  <c r="G316" i="1"/>
  <c r="G1431" i="1"/>
  <c r="H1431" i="1"/>
  <c r="H1207" i="1"/>
  <c r="G1207" i="1"/>
  <c r="H1621" i="1"/>
  <c r="G1621" i="1"/>
  <c r="H11" i="3"/>
  <c r="D417" i="4"/>
  <c r="F308" i="4"/>
  <c r="C303" i="1"/>
  <c r="H368" i="1"/>
  <c r="G368" i="1"/>
  <c r="D640" i="4"/>
  <c r="F535" i="4"/>
  <c r="C529" i="1"/>
  <c r="H565" i="1"/>
  <c r="G565" i="1"/>
  <c r="H198" i="1"/>
  <c r="G198" i="1"/>
  <c r="H1510" i="1"/>
  <c r="G1510" i="1"/>
  <c r="D176" i="5"/>
  <c r="F177" i="5"/>
  <c r="H24" i="3"/>
  <c r="C1181" i="1"/>
  <c r="D1074" i="1"/>
  <c r="I23" i="3"/>
  <c r="E6" i="5"/>
  <c r="F430" i="4"/>
  <c r="D639" i="4"/>
  <c r="C424" i="1"/>
  <c r="I25" i="3"/>
  <c r="D1255" i="1"/>
  <c r="F251" i="5"/>
  <c r="F141" i="6"/>
  <c r="H31" i="3"/>
  <c r="C1537" i="1"/>
  <c r="D418" i="4"/>
  <c r="E423" i="4" l="1"/>
  <c r="E425" i="4" s="1"/>
  <c r="D420" i="1" s="1"/>
  <c r="H1538" i="1"/>
  <c r="G1538" i="1"/>
  <c r="B346" i="9"/>
  <c r="E345" i="9"/>
  <c r="I10" i="3" s="1"/>
  <c r="G1622" i="1"/>
  <c r="H1622" i="1"/>
  <c r="G1012" i="1"/>
  <c r="H1012" i="1"/>
  <c r="D417" i="1"/>
  <c r="E424" i="4"/>
  <c r="D419" i="1" s="1"/>
  <c r="E643" i="4"/>
  <c r="D637" i="1" s="1"/>
  <c r="H1255" i="1"/>
  <c r="G1255" i="1"/>
  <c r="H424" i="1"/>
  <c r="G424" i="1"/>
  <c r="H529" i="1"/>
  <c r="G529" i="1"/>
  <c r="N3" i="9"/>
  <c r="I11" i="3"/>
  <c r="H1537" i="1"/>
  <c r="G1537" i="1"/>
  <c r="F418" i="4"/>
  <c r="C413" i="1"/>
  <c r="F639" i="4"/>
  <c r="C633" i="1"/>
  <c r="F176" i="5"/>
  <c r="C1180" i="1"/>
  <c r="H303" i="1"/>
  <c r="G303" i="1"/>
  <c r="F301" i="4"/>
  <c r="C297" i="1"/>
  <c r="H2" i="1"/>
  <c r="G2" i="1"/>
  <c r="F300" i="4"/>
  <c r="C296" i="1"/>
  <c r="G306" i="9"/>
  <c r="E306" i="9" s="1"/>
  <c r="B306" i="9" s="1"/>
  <c r="G299" i="9"/>
  <c r="F6" i="5"/>
  <c r="C1011" i="1"/>
  <c r="D644" i="4"/>
  <c r="D425" i="4"/>
  <c r="F423" i="4"/>
  <c r="C418" i="1"/>
  <c r="G20" i="9"/>
  <c r="D424" i="4"/>
  <c r="F422" i="4"/>
  <c r="D643" i="4"/>
  <c r="C417" i="1"/>
  <c r="G1074" i="1"/>
  <c r="H1074" i="1"/>
  <c r="H1181" i="1"/>
  <c r="G1181" i="1"/>
  <c r="F640" i="4"/>
  <c r="C634" i="1"/>
  <c r="H299" i="9"/>
  <c r="D1011" i="1"/>
  <c r="F417" i="4"/>
  <c r="C412" i="1"/>
  <c r="H295" i="1"/>
  <c r="G295" i="1"/>
  <c r="H9" i="3"/>
  <c r="D418" i="1" l="1"/>
  <c r="G418" i="1" s="1"/>
  <c r="H20" i="9"/>
  <c r="E20" i="9" s="1"/>
  <c r="B20" i="9" s="1"/>
  <c r="E644" i="4"/>
  <c r="E645" i="4" s="1"/>
  <c r="H417" i="1"/>
  <c r="G417" i="1"/>
  <c r="H412" i="1"/>
  <c r="G412" i="1"/>
  <c r="G634" i="1"/>
  <c r="H634" i="1"/>
  <c r="D645" i="4"/>
  <c r="F643" i="4"/>
  <c r="C637" i="1"/>
  <c r="H418" i="1"/>
  <c r="H8" i="3"/>
  <c r="G1011" i="1"/>
  <c r="H1011" i="1"/>
  <c r="H296" i="1"/>
  <c r="G296" i="1"/>
  <c r="K3" i="9"/>
  <c r="I9" i="3"/>
  <c r="H297" i="1"/>
  <c r="G297" i="1"/>
  <c r="H1180" i="1"/>
  <c r="G1180" i="1"/>
  <c r="G413" i="1"/>
  <c r="H413" i="1"/>
  <c r="F424" i="4"/>
  <c r="C419" i="1"/>
  <c r="F425" i="4"/>
  <c r="C420" i="1"/>
  <c r="E299" i="9"/>
  <c r="D646" i="4"/>
  <c r="C638" i="1"/>
  <c r="G633" i="1"/>
  <c r="H633" i="1"/>
  <c r="F644" i="4" l="1"/>
  <c r="E646" i="4"/>
  <c r="F646" i="4" s="1"/>
  <c r="D638" i="1"/>
  <c r="D639" i="1"/>
  <c r="M3" i="9"/>
  <c r="B299" i="9"/>
  <c r="D649" i="4"/>
  <c r="F645" i="4"/>
  <c r="C639" i="1"/>
  <c r="D650" i="4"/>
  <c r="C640" i="1"/>
  <c r="H419" i="1"/>
  <c r="G419" i="1"/>
  <c r="G638" i="1"/>
  <c r="H638" i="1"/>
  <c r="G420" i="1"/>
  <c r="H420" i="1"/>
  <c r="G637" i="1"/>
  <c r="H637" i="1"/>
  <c r="E650" i="4" l="1"/>
  <c r="D640" i="1"/>
  <c r="G640" i="1" s="1"/>
  <c r="E649" i="4"/>
  <c r="F649" i="4" s="1"/>
  <c r="H640" i="1"/>
  <c r="G639" i="1"/>
  <c r="H639" i="1"/>
  <c r="F650" i="4"/>
  <c r="H20" i="3"/>
  <c r="C644" i="1"/>
  <c r="H19" i="3"/>
  <c r="C643" i="1"/>
  <c r="H334" i="9"/>
  <c r="G334" i="9"/>
  <c r="G297" i="9" l="1"/>
  <c r="E297" i="9" s="1"/>
  <c r="B297" i="9" s="1"/>
  <c r="D643" i="1"/>
  <c r="G643" i="1" s="1"/>
  <c r="I19" i="3"/>
  <c r="I20" i="3"/>
  <c r="D644" i="1"/>
  <c r="H644" i="1" s="1"/>
  <c r="E334" i="9"/>
  <c r="B334" i="9" s="1"/>
  <c r="H643" i="1"/>
  <c r="H7" i="3"/>
  <c r="G644" i="1" l="1"/>
  <c r="E298" i="9"/>
  <c r="I8" i="3" s="1"/>
  <c r="J3" i="9"/>
  <c r="G295" i="9" l="1"/>
  <c r="L293" i="9"/>
  <c r="F293" i="9" s="1"/>
  <c r="H295" i="9"/>
  <c r="G18" i="9"/>
  <c r="H18" i="9"/>
  <c r="I13" i="9"/>
  <c r="G21" i="9"/>
  <c r="I8" i="9"/>
  <c r="J7" i="9"/>
  <c r="H17" i="9"/>
  <c r="H22" i="9"/>
  <c r="I17" i="9"/>
  <c r="K7" i="9"/>
  <c r="J17" i="9"/>
  <c r="J9" i="9"/>
  <c r="I12" i="9"/>
  <c r="K5" i="9"/>
  <c r="I9" i="9"/>
  <c r="J8" i="9"/>
  <c r="G17" i="9"/>
  <c r="H21" i="9"/>
  <c r="G16" i="9"/>
  <c r="K11" i="9"/>
  <c r="J6" i="9"/>
  <c r="J12" i="9"/>
  <c r="K9" i="9"/>
  <c r="L16" i="9"/>
  <c r="M15" i="9"/>
  <c r="G15" i="9"/>
  <c r="K12" i="9"/>
  <c r="K10" i="9"/>
  <c r="I6" i="9"/>
  <c r="M16" i="9"/>
  <c r="J10" i="9"/>
  <c r="G22" i="9"/>
  <c r="E22" i="9" s="1"/>
  <c r="B22" i="9" s="1"/>
  <c r="J11" i="9"/>
  <c r="I7" i="9"/>
  <c r="E7" i="9" s="1"/>
  <c r="B7" i="9" s="1"/>
  <c r="K6" i="9"/>
  <c r="I11" i="9"/>
  <c r="H15" i="9"/>
  <c r="I5" i="9"/>
  <c r="H16" i="9"/>
  <c r="K13" i="9"/>
  <c r="J13" i="9"/>
  <c r="K8" i="9"/>
  <c r="J5" i="9"/>
  <c r="L15" i="9"/>
  <c r="E10" i="9" l="1"/>
  <c r="B10" i="9" s="1"/>
  <c r="E6" i="9"/>
  <c r="B6" i="9" s="1"/>
  <c r="E17" i="9"/>
  <c r="B17" i="9" s="1"/>
  <c r="E5" i="9"/>
  <c r="B5" i="9" s="1"/>
  <c r="F15" i="9"/>
  <c r="E12" i="9"/>
  <c r="B12" i="9" s="1"/>
  <c r="E8" i="9"/>
  <c r="B8" i="9" s="1"/>
  <c r="E18" i="9"/>
  <c r="B18" i="9" s="1"/>
  <c r="E11" i="9"/>
  <c r="B11" i="9" s="1"/>
  <c r="F16" i="9"/>
  <c r="E21" i="9"/>
  <c r="B21" i="9" s="1"/>
  <c r="E16" i="9"/>
  <c r="E9" i="9"/>
  <c r="B9" i="9" s="1"/>
  <c r="E13" i="9"/>
  <c r="B13" i="9" s="1"/>
  <c r="B293" i="9"/>
  <c r="F23" i="9"/>
  <c r="E15" i="9"/>
  <c r="E295" i="9"/>
  <c r="F14" i="9" l="1"/>
  <c r="F3" i="9" s="1"/>
  <c r="B295" i="9"/>
  <c r="E23" i="9"/>
  <c r="I7" i="3" s="1"/>
  <c r="B15" i="9"/>
  <c r="E14" i="9"/>
  <c r="I13" i="3" s="1"/>
  <c r="B16" i="9"/>
  <c r="E4" i="9"/>
  <c r="E3" i="9" l="1"/>
</calcChain>
</file>

<file path=xl/sharedStrings.xml><?xml version="1.0" encoding="utf-8"?>
<sst xmlns="http://schemas.openxmlformats.org/spreadsheetml/2006/main" count="4733" uniqueCount="3656">
  <si>
    <t>Obveznik:</t>
  </si>
  <si>
    <t>17388 - SREDNJA ŠKOLA  PAVLA RITTERA VITEZOVIĆA U SENJU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</si>
  <si>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</si>
  <si>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</si>
  <si>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</si>
  <si>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</si>
  <si>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</si>
  <si>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</si>
  <si>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</si>
  <si>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</si>
  <si>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</si>
  <si>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</si>
  <si>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</si>
  <si>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</si>
  <si>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</si>
  <si>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</si>
  <si>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</si>
  <si>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</si>
  <si>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</si>
  <si>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</si>
  <si>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</si>
  <si>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</si>
  <si>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</si>
  <si>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</si>
  <si>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</si>
  <si>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</si>
  <si>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</si>
  <si>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</si>
  <si>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</si>
  <si>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</si>
  <si>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</si>
  <si>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</si>
  <si>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</si>
  <si>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</si>
  <si>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</si>
  <si>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</si>
  <si>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</si>
  <si>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</si>
  <si>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</si>
  <si>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</si>
  <si>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</si>
  <si>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</si>
  <si>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</si>
  <si>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</si>
  <si>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</si>
  <si>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</si>
  <si>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</si>
  <si>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</si>
  <si>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</si>
  <si>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</si>
  <si>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</si>
  <si>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</si>
  <si>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</si>
  <si>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</si>
  <si>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</si>
  <si>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</si>
  <si>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</si>
  <si>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</si>
  <si>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</si>
  <si>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</si>
  <si>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</si>
  <si>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</si>
  <si>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</si>
  <si>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</si>
  <si>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</si>
  <si>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</si>
  <si>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</si>
  <si>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</si>
  <si>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</si>
  <si>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</si>
  <si>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</si>
  <si>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</si>
  <si>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</si>
  <si>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</si>
  <si>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</si>
  <si>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</si>
  <si>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</si>
  <si>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</si>
  <si>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</si>
  <si>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</si>
  <si>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</si>
  <si>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</si>
  <si>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</si>
  <si>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</si>
  <si>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</si>
  <si>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</si>
  <si>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</si>
  <si>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</si>
  <si>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</si>
  <si>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</si>
  <si>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</si>
  <si>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</si>
  <si>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</si>
  <si>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</si>
  <si>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</si>
  <si>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</si>
  <si>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</si>
  <si>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</si>
  <si>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</si>
  <si>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</si>
  <si>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</si>
  <si>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</si>
  <si>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</si>
  <si>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</si>
  <si>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</si>
  <si>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</si>
  <si>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</si>
  <si>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</si>
  <si>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</si>
  <si>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</si>
  <si>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</si>
  <si>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</si>
  <si>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</si>
  <si>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</si>
  <si>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</si>
  <si>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</si>
  <si>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</si>
  <si>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</si>
  <si>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</si>
  <si>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</si>
  <si>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</si>
  <si>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</si>
  <si>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</si>
  <si>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</si>
  <si>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</si>
  <si>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</si>
  <si>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</si>
  <si>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</si>
  <si>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</si>
  <si>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</si>
  <si>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</si>
  <si>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</si>
  <si>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</si>
  <si>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</si>
  <si>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</si>
  <si>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</si>
  <si>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</si>
  <si>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</si>
  <si>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</si>
  <si>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</si>
  <si>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</si>
  <si>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</si>
  <si>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</si>
  <si>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</si>
  <si>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</si>
  <si>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</si>
  <si>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</si>
  <si>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</si>
  <si>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</si>
  <si>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</si>
  <si>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</si>
  <si>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</si>
  <si>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</si>
  <si>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</si>
  <si>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</si>
  <si>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</si>
  <si>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</si>
  <si>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</si>
  <si>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</si>
  <si>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</si>
  <si>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</si>
  <si>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</si>
  <si>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</si>
  <si>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</si>
  <si>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</si>
  <si>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</si>
  <si>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</si>
  <si>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</si>
  <si>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</si>
  <si>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</si>
  <si>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</si>
  <si>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</si>
  <si>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</si>
  <si>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</si>
  <si>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</si>
  <si>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</si>
  <si>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</si>
  <si>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</si>
  <si>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</si>
  <si>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</si>
  <si>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</si>
  <si>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</si>
  <si>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</si>
  <si>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</si>
  <si>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</si>
  <si>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</si>
  <si>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</si>
  <si>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</si>
  <si>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</si>
  <si>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</si>
  <si>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</si>
  <si>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</si>
  <si>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</si>
  <si>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</si>
  <si>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</si>
  <si>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</si>
  <si>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</si>
  <si>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</si>
  <si>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</si>
  <si>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</si>
  <si>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</si>
  <si>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</si>
  <si>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</si>
  <si>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</si>
  <si>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</si>
  <si>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</si>
  <si>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</si>
  <si>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</si>
  <si>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</si>
  <si>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</si>
  <si>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</si>
  <si>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</si>
  <si>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</si>
  <si>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</si>
  <si>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</si>
  <si>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</si>
  <si>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</si>
  <si>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</si>
  <si>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</si>
  <si>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</si>
  <si>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</si>
  <si>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</si>
  <si>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</si>
  <si>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</si>
  <si>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</si>
  <si>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</si>
  <si>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</si>
  <si>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</si>
  <si>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</si>
  <si>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</si>
  <si>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</si>
  <si>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</si>
  <si>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</si>
  <si>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</si>
  <si>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</si>
  <si>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</si>
  <si>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</si>
  <si>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</si>
  <si>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</si>
  <si>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</si>
  <si>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</si>
  <si>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</si>
  <si>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</si>
  <si>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</si>
  <si>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</si>
  <si>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</si>
  <si>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</si>
  <si>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</si>
  <si>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</si>
  <si>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</si>
  <si>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</si>
  <si>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</si>
  <si>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</si>
  <si>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</si>
  <si>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</si>
  <si>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</si>
  <si>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</si>
  <si>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</si>
  <si>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</si>
  <si>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</si>
  <si>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</si>
  <si>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</si>
  <si>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</si>
  <si>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</si>
  <si>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</si>
  <si>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</si>
  <si>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</si>
  <si>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</si>
  <si>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</si>
  <si>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</si>
  <si>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</si>
  <si>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</si>
  <si>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</si>
  <si>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</si>
  <si>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</si>
  <si>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</si>
  <si>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</si>
  <si>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</si>
  <si>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</si>
  <si>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</si>
  <si>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</si>
  <si>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</si>
  <si>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</si>
  <si>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</si>
  <si>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</si>
  <si>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</si>
  <si>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</si>
  <si>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</si>
  <si>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</si>
  <si>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</si>
  <si>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</si>
  <si>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</si>
  <si>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</si>
  <si>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</si>
  <si>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</si>
  <si>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</si>
  <si>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</si>
  <si>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</si>
  <si>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</si>
  <si>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</si>
  <si>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</si>
  <si>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</si>
  <si>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</si>
  <si>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</si>
  <si>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</si>
  <si>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</si>
  <si>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</si>
  <si>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</si>
  <si>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</si>
  <si>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</si>
  <si>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</si>
  <si>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</si>
  <si>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</si>
  <si>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</si>
  <si>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</si>
  <si>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</si>
  <si>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</si>
  <si>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</si>
  <si>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</si>
  <si>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</si>
  <si>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</si>
  <si>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</si>
  <si>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</si>
  <si>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</si>
  <si>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</si>
  <si>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</si>
  <si>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</si>
  <si>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</si>
  <si>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</si>
  <si>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</si>
  <si>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</si>
  <si>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</si>
  <si>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</si>
  <si>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</si>
  <si>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</si>
  <si>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</si>
  <si>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</si>
  <si>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</si>
  <si>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</si>
  <si>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</si>
  <si>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</si>
  <si>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</si>
  <si>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</si>
  <si>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</si>
  <si>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</si>
  <si>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</si>
  <si>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</si>
  <si>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</si>
  <si>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</si>
  <si>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</si>
  <si>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</si>
  <si>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</si>
  <si>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</si>
  <si>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</si>
  <si>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</si>
  <si>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</si>
  <si>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</si>
  <si>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</si>
  <si>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</si>
  <si>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</si>
  <si>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</si>
  <si>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</si>
  <si>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</si>
  <si>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</si>
  <si>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</si>
  <si>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</si>
  <si>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</si>
  <si>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</si>
  <si>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</si>
  <si>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</si>
  <si>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</si>
  <si>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</si>
  <si>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</si>
  <si>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</si>
  <si>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</si>
  <si>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</si>
  <si>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</si>
  <si>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</si>
  <si>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</si>
  <si>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</si>
  <si>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</si>
  <si>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</si>
  <si>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</si>
  <si>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</si>
  <si>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</si>
  <si>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</si>
  <si>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</si>
  <si>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</si>
  <si>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</si>
  <si>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</si>
  <si>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</si>
  <si>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</si>
  <si>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</si>
  <si>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</si>
  <si>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</si>
  <si>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</si>
  <si>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</si>
  <si>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</si>
  <si>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</si>
  <si>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</si>
  <si>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</si>
  <si>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</si>
  <si>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</si>
  <si>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</si>
  <si>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</si>
  <si>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</si>
  <si>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</si>
  <si>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</si>
  <si>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</si>
  <si>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</si>
  <si>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</si>
  <si>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</si>
  <si>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</si>
  <si>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</si>
  <si>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</si>
  <si>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</si>
  <si>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</si>
  <si>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</si>
  <si>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</si>
  <si>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</si>
  <si>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</si>
  <si>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</si>
  <si>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</si>
  <si>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</si>
  <si>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</si>
  <si>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</si>
  <si>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</si>
  <si>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</si>
  <si>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</si>
  <si>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</si>
  <si>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</si>
  <si>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</si>
  <si>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</si>
  <si>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</si>
  <si>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</si>
  <si>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</si>
  <si>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</si>
  <si>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</si>
  <si>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</si>
  <si>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</si>
  <si>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</si>
  <si>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</si>
  <si>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</si>
  <si>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</si>
  <si>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</si>
  <si>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</si>
  <si>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</si>
  <si>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</si>
  <si>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</si>
  <si>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</si>
  <si>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</si>
  <si>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</si>
  <si>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</si>
  <si>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</si>
  <si>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</si>
  <si>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</si>
  <si>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</si>
  <si>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</si>
  <si>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</si>
  <si>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</si>
  <si>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</si>
  <si>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</si>
  <si>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</si>
  <si>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</si>
  <si>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</si>
  <si>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</si>
  <si>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</si>
  <si>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</si>
  <si>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</si>
  <si>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</si>
  <si>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</si>
  <si>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</si>
  <si>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</si>
  <si>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</si>
  <si>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</si>
  <si>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</si>
  <si>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</si>
  <si>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</si>
  <si>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</si>
  <si>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</si>
  <si>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</si>
  <si>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</si>
  <si>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</si>
  <si>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</si>
  <si>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</si>
  <si>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</si>
  <si>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</si>
  <si>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</si>
  <si>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</si>
  <si>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</si>
  <si>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</si>
  <si>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</si>
  <si>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</si>
  <si>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</si>
  <si>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</si>
  <si>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</si>
  <si>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</si>
  <si>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</si>
  <si>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</si>
  <si>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</si>
  <si>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</si>
  <si>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</si>
  <si>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</si>
  <si>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</si>
  <si>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</si>
  <si>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</si>
  <si>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</si>
  <si>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</si>
  <si>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</si>
  <si>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</si>
  <si>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</si>
  <si>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</si>
  <si>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</si>
  <si>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</si>
  <si>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</si>
  <si>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</si>
  <si>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</si>
  <si>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</si>
  <si>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</si>
  <si>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</si>
  <si>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</si>
  <si>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</si>
  <si>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</si>
  <si>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</si>
  <si>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</si>
  <si>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</si>
  <si>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</si>
  <si>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</si>
  <si>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</si>
  <si>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</si>
  <si>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</si>
  <si>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</si>
  <si>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</si>
  <si>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</si>
  <si>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</si>
  <si>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</si>
  <si>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</si>
  <si>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</si>
  <si>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</si>
  <si>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</si>
  <si>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</si>
  <si>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</si>
  <si>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</si>
  <si>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</si>
  <si>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</si>
  <si>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</si>
  <si>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</si>
  <si>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</si>
  <si>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</si>
  <si>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</si>
  <si>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</si>
  <si>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</si>
  <si>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</si>
  <si>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</si>
  <si>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</si>
  <si>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</si>
  <si>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</si>
  <si>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</si>
  <si>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</si>
  <si>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</si>
  <si>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</si>
  <si>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</si>
  <si>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</si>
  <si>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</si>
  <si>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</si>
  <si>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</si>
  <si>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</si>
  <si>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</si>
  <si>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</si>
  <si>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</si>
  <si>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</si>
  <si>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</si>
  <si>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</si>
  <si>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</si>
  <si>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</si>
  <si>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</si>
  <si>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</si>
  <si>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</si>
  <si>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</si>
  <si>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</si>
  <si>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</si>
  <si>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</si>
  <si>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</si>
  <si>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</si>
  <si>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</si>
  <si>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</si>
  <si>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</si>
  <si>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</si>
  <si>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</si>
  <si>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</si>
  <si>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</si>
  <si>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</si>
  <si>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</si>
  <si>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</si>
  <si>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</si>
  <si>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</si>
  <si>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</si>
  <si>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</si>
  <si>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</si>
  <si>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</si>
  <si>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</si>
  <si>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</si>
  <si>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</si>
  <si>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</si>
  <si>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</si>
  <si>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</si>
  <si>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</si>
  <si>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</si>
  <si>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</si>
  <si>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</si>
  <si>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</si>
  <si>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</si>
  <si>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</si>
  <si>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</si>
  <si>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</si>
  <si>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</si>
  <si>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</si>
  <si>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</si>
  <si>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</si>
  <si>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</si>
  <si>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</si>
  <si>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</si>
  <si>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</si>
  <si>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</si>
  <si>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</si>
  <si>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</si>
  <si>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</si>
  <si>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</si>
  <si>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</si>
  <si>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</si>
  <si>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</si>
  <si>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</si>
  <si>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</si>
  <si>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</si>
  <si>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</si>
  <si>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</si>
  <si>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</si>
  <si>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</si>
  <si>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</si>
  <si>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</si>
  <si>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</si>
  <si>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</si>
  <si>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</si>
  <si>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</si>
  <si>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</si>
  <si>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</si>
  <si>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</si>
  <si>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</si>
  <si>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</si>
  <si>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</si>
  <si>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</si>
  <si>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</si>
  <si>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</si>
  <si>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</si>
  <si>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</si>
  <si>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</si>
  <si>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</si>
  <si>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</si>
  <si>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</si>
  <si>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</si>
  <si>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</si>
  <si>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</si>
  <si>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</si>
  <si>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</si>
  <si>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</si>
  <si>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</si>
  <si>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</si>
  <si>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</si>
  <si>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</si>
  <si>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</si>
  <si>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</si>
  <si>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</si>
  <si>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</si>
  <si>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</si>
  <si>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</si>
  <si>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</si>
  <si>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</si>
  <si>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</si>
  <si>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</si>
  <si>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</si>
  <si>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</si>
  <si>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</si>
  <si>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</si>
  <si>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</si>
  <si>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</si>
  <si>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</si>
  <si>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</si>
  <si>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</si>
  <si>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</si>
  <si>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</si>
  <si>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</si>
  <si>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</si>
  <si>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</si>
  <si>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</si>
  <si>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</si>
  <si>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</si>
  <si>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</si>
  <si>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</si>
  <si>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</si>
  <si>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</si>
  <si>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</si>
  <si>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</si>
  <si>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</si>
  <si>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</si>
  <si>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</si>
  <si>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</si>
  <si>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</si>
  <si>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</si>
  <si>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</si>
  <si>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</si>
  <si>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</si>
  <si>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</si>
  <si>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</si>
  <si>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</si>
  <si>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</si>
  <si>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</si>
  <si>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</si>
  <si>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</si>
  <si>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</si>
  <si>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</si>
  <si>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</si>
  <si>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</si>
  <si>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</si>
  <si>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</si>
  <si>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</si>
  <si>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</si>
  <si>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</si>
  <si>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</si>
  <si>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</si>
  <si>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</si>
  <si>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</si>
  <si>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</si>
  <si>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</si>
  <si>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</si>
  <si>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</si>
  <si>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</si>
  <si>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</si>
  <si>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</si>
  <si>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</si>
  <si>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</si>
  <si>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</si>
  <si>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</si>
  <si>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</si>
  <si>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</si>
  <si>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</si>
  <si>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</si>
  <si>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</si>
  <si>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</si>
  <si>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</si>
  <si>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</si>
  <si>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</si>
  <si>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</si>
  <si>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</si>
  <si>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</si>
  <si>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</si>
  <si>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</si>
  <si>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</si>
  <si>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</si>
  <si>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</si>
  <si>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</si>
  <si>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</si>
  <si>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</si>
  <si>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</si>
  <si>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</si>
  <si>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</si>
  <si>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</si>
  <si>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</si>
  <si>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</si>
  <si>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</si>
  <si>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</si>
  <si>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</si>
  <si>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</si>
  <si>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</si>
  <si>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</si>
  <si>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</si>
  <si>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</si>
  <si>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</si>
  <si>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</si>
  <si>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</si>
  <si>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</si>
  <si>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</si>
  <si>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</si>
  <si>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</si>
  <si>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</si>
  <si>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</si>
  <si>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</si>
  <si>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</si>
  <si>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</si>
  <si>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</si>
  <si>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</si>
  <si>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</si>
  <si>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</si>
  <si>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</si>
  <si>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</si>
  <si>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</si>
  <si>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</si>
  <si>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</si>
  <si>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</si>
  <si>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</si>
  <si>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</si>
  <si>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</si>
  <si>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</si>
  <si>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</si>
  <si>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</si>
  <si>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</si>
  <si>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</si>
  <si>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</si>
  <si>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</si>
  <si>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</si>
  <si>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</si>
  <si>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</si>
  <si>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</si>
  <si>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</si>
  <si>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</si>
  <si>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</si>
  <si>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</si>
  <si>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</si>
  <si>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</si>
  <si>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</si>
  <si>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</si>
  <si>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</si>
  <si>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</si>
  <si>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</si>
  <si>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</si>
  <si>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</si>
  <si>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</si>
  <si>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</si>
  <si>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</si>
  <si>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</si>
  <si>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</si>
  <si>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</si>
  <si>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</si>
  <si>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</si>
  <si>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</si>
  <si>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</si>
  <si>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</si>
  <si>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</si>
  <si>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</si>
  <si>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</si>
  <si>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</si>
  <si>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</si>
  <si>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</si>
  <si>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</si>
  <si>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</si>
  <si>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</si>
  <si>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</si>
  <si>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</si>
  <si>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</si>
  <si>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</si>
  <si>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</si>
  <si>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</si>
  <si>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</si>
  <si>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</si>
  <si>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</si>
  <si>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</si>
  <si>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</si>
  <si>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</si>
  <si>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</si>
  <si>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</si>
  <si>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</si>
  <si>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</si>
  <si>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</si>
  <si>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</si>
  <si>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</si>
  <si>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</si>
  <si>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</si>
  <si>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</si>
  <si>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</si>
  <si>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</si>
  <si>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</si>
  <si>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</si>
  <si>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</si>
  <si>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</si>
  <si>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</si>
  <si>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</si>
  <si>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</si>
  <si>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</si>
  <si>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</si>
  <si>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</si>
  <si>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</si>
  <si>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</si>
  <si>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</si>
  <si>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</si>
  <si>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</si>
  <si>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</si>
  <si>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</si>
  <si>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</si>
  <si>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</si>
  <si>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</si>
  <si>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</si>
  <si>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</si>
  <si>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</si>
  <si>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</si>
  <si>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</si>
  <si>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</si>
  <si>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</si>
  <si>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</si>
  <si>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</si>
  <si>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</si>
  <si>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</si>
  <si>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</si>
  <si>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</si>
  <si>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</si>
  <si>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</si>
  <si>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</si>
  <si>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</si>
  <si>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</si>
  <si>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</si>
  <si>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</si>
  <si>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</si>
  <si>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</si>
  <si>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</si>
  <si>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</si>
  <si>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</si>
  <si>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</si>
  <si>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</si>
  <si>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</si>
  <si>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</si>
  <si>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</si>
  <si>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</si>
  <si>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</si>
  <si>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</si>
  <si>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</si>
  <si>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</si>
  <si>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</si>
  <si>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</si>
  <si>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</si>
  <si>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</si>
  <si>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</si>
  <si>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</si>
  <si>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</si>
  <si>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</si>
  <si>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</si>
  <si>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</si>
  <si>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</si>
  <si>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</si>
  <si>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</si>
  <si>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</si>
  <si>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</si>
  <si>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</si>
  <si>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</si>
  <si>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</si>
  <si>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</si>
  <si>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</si>
  <si>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</si>
  <si>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</si>
  <si>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</si>
  <si>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</si>
  <si>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</si>
  <si>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</si>
  <si>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</si>
  <si>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</si>
  <si>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</si>
  <si>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</si>
  <si>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</si>
  <si>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</si>
  <si>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</si>
  <si>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</si>
  <si>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</si>
  <si>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</si>
  <si>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</si>
  <si>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</si>
  <si>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</si>
  <si>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</si>
  <si>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</si>
  <si>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</si>
  <si>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</si>
  <si>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</si>
  <si>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</si>
  <si>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</si>
  <si>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</si>
  <si>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</si>
  <si>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</si>
  <si>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</si>
  <si>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</si>
  <si>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</si>
  <si>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</si>
  <si>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</si>
  <si>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</si>
  <si>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</si>
  <si>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</si>
  <si>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</si>
  <si>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</si>
  <si>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</si>
  <si>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</si>
  <si>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</si>
  <si>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</si>
  <si>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</si>
  <si>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</si>
  <si>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</si>
  <si>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</si>
  <si>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</si>
  <si>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</si>
  <si>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</si>
  <si>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</si>
  <si>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</si>
  <si>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</si>
  <si>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</si>
  <si>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</si>
  <si>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</si>
  <si>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</si>
  <si>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</si>
  <si>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</si>
  <si>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</si>
  <si>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</si>
  <si>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</si>
  <si>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</si>
  <si>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</si>
  <si>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</si>
  <si>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</si>
  <si>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</si>
  <si>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</si>
  <si>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</si>
  <si>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</si>
  <si>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</si>
  <si>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</si>
  <si>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</si>
  <si>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</si>
  <si>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</si>
  <si>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</si>
  <si>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</si>
  <si>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</si>
  <si>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</si>
  <si>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</si>
  <si>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</si>
  <si>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</si>
  <si>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</si>
  <si>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</si>
  <si>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</si>
  <si>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</si>
  <si>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</si>
  <si>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</si>
  <si>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</si>
  <si>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</si>
  <si>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</si>
  <si>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</si>
  <si>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</si>
  <si>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</si>
  <si>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</si>
  <si>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</si>
  <si>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</si>
  <si>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</si>
  <si>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</si>
  <si>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</si>
  <si>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</si>
  <si>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</si>
  <si>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</si>
  <si>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</si>
  <si>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</si>
  <si>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</si>
  <si>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</si>
  <si>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</si>
  <si>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</si>
  <si>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</si>
  <si>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</si>
  <si>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</si>
  <si>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</si>
  <si>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</si>
  <si>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</si>
  <si>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</si>
  <si>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</si>
  <si>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</si>
  <si>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</si>
  <si>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</si>
  <si>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</si>
  <si>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</si>
  <si>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</si>
  <si>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</si>
  <si>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</si>
  <si>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</si>
  <si>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</si>
  <si>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</si>
  <si>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</si>
  <si>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</si>
  <si>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</si>
  <si>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</si>
  <si>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</si>
  <si>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</si>
  <si>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</si>
  <si>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</si>
  <si>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</si>
  <si>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</si>
  <si>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</si>
  <si>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</si>
  <si>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</si>
  <si>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</si>
  <si>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</si>
  <si>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</si>
  <si>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</si>
  <si>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</si>
  <si>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</si>
  <si>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</si>
  <si>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</si>
  <si>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</si>
  <si>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</si>
  <si>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</si>
  <si>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</si>
  <si>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</si>
  <si>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</si>
  <si>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</si>
  <si>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</si>
  <si>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</si>
  <si>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</si>
  <si>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</si>
  <si>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</si>
  <si>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</si>
  <si>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</si>
  <si>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</si>
  <si>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</si>
  <si>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</si>
  <si>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</si>
  <si>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</si>
  <si>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</si>
  <si>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</si>
  <si>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</si>
  <si>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</si>
  <si>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</si>
  <si>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</si>
  <si>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</si>
  <si>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</si>
  <si>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</si>
  <si>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</si>
  <si>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</si>
  <si>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</si>
  <si>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</si>
  <si>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</si>
  <si>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</si>
  <si>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</si>
  <si>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</si>
  <si>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</si>
  <si>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</si>
  <si>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</si>
  <si>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</si>
  <si>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</si>
  <si>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</si>
  <si>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</si>
  <si>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</si>
  <si>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</si>
  <si>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</si>
  <si>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</si>
  <si>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</si>
  <si>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</si>
  <si>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</si>
  <si>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</si>
  <si>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</si>
  <si>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</si>
  <si>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</si>
  <si>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</si>
  <si>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</si>
  <si>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</si>
  <si>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</si>
  <si>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</si>
  <si>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</si>
  <si>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</si>
  <si>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</si>
  <si>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</si>
  <si>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</si>
  <si>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</si>
  <si>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</si>
  <si>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</si>
  <si>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</si>
  <si>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</si>
  <si>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</si>
  <si>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</si>
  <si>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</si>
  <si>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</si>
  <si>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</si>
  <si>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</si>
  <si>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</si>
  <si>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</si>
  <si>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</si>
  <si>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</si>
  <si>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</si>
  <si>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</si>
  <si>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</si>
  <si>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</si>
  <si>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</si>
  <si>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</si>
  <si>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</si>
  <si>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</si>
  <si>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</si>
  <si>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</si>
  <si>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</si>
  <si>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</si>
  <si>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</si>
  <si>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</si>
  <si>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</si>
  <si>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</si>
  <si>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</si>
  <si>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</si>
  <si>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</si>
  <si>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</si>
  <si>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</si>
  <si>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</si>
  <si>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</si>
  <si>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</si>
  <si>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</si>
  <si>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</si>
  <si>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</si>
  <si>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</si>
  <si>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</si>
  <si>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</si>
  <si>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</si>
  <si>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</si>
  <si>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</si>
  <si>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</si>
  <si>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</si>
  <si>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</si>
  <si>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</si>
  <si>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</si>
  <si>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</si>
  <si>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</si>
  <si>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</si>
  <si>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</si>
  <si>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</si>
  <si>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</si>
  <si>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</si>
  <si>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</si>
  <si>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</si>
  <si>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</si>
  <si>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</si>
  <si>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</si>
  <si>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</si>
  <si>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</si>
  <si>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</si>
  <si>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</si>
  <si>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</si>
  <si>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</si>
  <si>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</si>
  <si>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</si>
  <si>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</si>
  <si>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</si>
  <si>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</si>
  <si>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</si>
  <si>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</si>
  <si>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</si>
  <si>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</si>
  <si>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</si>
  <si>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</si>
  <si>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</si>
  <si>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</si>
  <si>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</si>
  <si>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</si>
  <si>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</si>
  <si>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</si>
  <si>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</si>
  <si>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</si>
  <si>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</si>
  <si>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</si>
  <si>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</si>
  <si>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</si>
  <si>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</si>
  <si>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</si>
  <si>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</si>
  <si>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</si>
  <si>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</si>
  <si>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</si>
  <si>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</si>
  <si>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</si>
  <si>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</si>
  <si>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</si>
  <si>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</si>
  <si>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</si>
  <si>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</si>
  <si>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</si>
  <si>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</si>
  <si>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</si>
  <si>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</si>
  <si>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</si>
  <si>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</si>
  <si>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</si>
  <si>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</si>
  <si>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</si>
  <si>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</si>
  <si>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</si>
  <si>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</si>
  <si>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</si>
  <si>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</si>
  <si>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</si>
  <si>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</si>
  <si>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</si>
  <si>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</si>
  <si>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</si>
  <si>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</si>
  <si>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</si>
  <si>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</si>
  <si>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</si>
  <si>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</si>
  <si>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</si>
  <si>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</si>
  <si>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</si>
  <si>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</si>
  <si>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</si>
  <si>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</si>
  <si>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</si>
  <si>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</si>
  <si>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</si>
  <si>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</si>
  <si>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</si>
  <si>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</si>
  <si>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</si>
  <si>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</si>
  <si>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</si>
  <si>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</si>
  <si>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</si>
  <si>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</si>
  <si>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</si>
  <si>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</si>
  <si>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</si>
  <si>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</si>
  <si>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</si>
  <si>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</si>
  <si>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</si>
  <si>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</si>
  <si>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</si>
  <si>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</si>
  <si>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</si>
  <si>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</si>
  <si>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</si>
  <si>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</si>
  <si>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</si>
  <si>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</si>
  <si>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</si>
  <si>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</si>
  <si>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</si>
  <si>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</si>
  <si>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</si>
  <si>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</si>
  <si>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</si>
  <si>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</si>
  <si>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</si>
  <si>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</si>
  <si>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</si>
  <si>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</si>
  <si>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</si>
  <si>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</si>
  <si>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</si>
  <si>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</si>
  <si>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</si>
  <si>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</si>
  <si>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</si>
  <si>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</si>
  <si>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</si>
  <si>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</si>
  <si>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</si>
  <si>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</si>
  <si>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</si>
  <si>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</si>
  <si>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</si>
  <si>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</si>
  <si>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</si>
  <si>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</si>
  <si>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</si>
  <si>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</si>
  <si>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</si>
  <si>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</si>
  <si>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</si>
  <si>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</si>
  <si>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</si>
  <si>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</si>
  <si>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</si>
  <si>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</si>
  <si>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</si>
  <si>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</si>
  <si>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</si>
  <si>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</si>
  <si>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</si>
  <si>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</si>
  <si>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</si>
  <si>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</si>
  <si>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</si>
  <si>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</si>
  <si>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</si>
  <si>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</si>
  <si>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</si>
  <si>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</si>
  <si>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</si>
  <si>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</si>
  <si>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</si>
  <si>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</si>
  <si>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</si>
  <si>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</si>
  <si>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</si>
  <si>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</si>
  <si>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</si>
  <si>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</si>
  <si>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</si>
  <si>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</si>
  <si>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</si>
  <si>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</si>
  <si>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</si>
  <si>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</si>
  <si>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</si>
  <si>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</si>
  <si>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</si>
  <si>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</si>
  <si>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</si>
  <si>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</si>
  <si>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</si>
  <si>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</si>
  <si>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</si>
  <si>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</si>
  <si>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</si>
  <si>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</si>
  <si>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</si>
  <si>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</si>
  <si>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</si>
  <si>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</si>
  <si>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</si>
  <si>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</si>
  <si>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</si>
  <si>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</si>
  <si>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</si>
  <si>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</si>
  <si>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</si>
  <si>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</si>
  <si>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</si>
  <si>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</si>
  <si>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</si>
  <si>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</si>
  <si>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</si>
  <si>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</si>
  <si>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</si>
  <si>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</si>
  <si>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</si>
  <si>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</si>
  <si>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</si>
  <si>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</si>
  <si>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</si>
  <si>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</si>
  <si>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</si>
  <si>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</si>
  <si>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</si>
  <si>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</si>
  <si>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</si>
  <si>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</si>
  <si>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</si>
  <si>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</si>
  <si>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</si>
  <si>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</si>
  <si>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</si>
  <si>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</si>
  <si>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</si>
  <si>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</si>
  <si>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</si>
  <si>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</si>
  <si>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</si>
  <si>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</si>
  <si>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</si>
  <si>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</si>
  <si>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</si>
  <si>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</si>
  <si>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</si>
  <si>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</si>
  <si>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</si>
  <si>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</si>
  <si>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</si>
  <si>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</si>
  <si>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</si>
  <si>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</si>
  <si>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</si>
  <si>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</si>
  <si>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</si>
  <si>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</si>
  <si>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</si>
  <si>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</si>
  <si>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</si>
  <si>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</si>
  <si>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</si>
  <si>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</si>
  <si>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</si>
  <si>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</si>
  <si>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</si>
  <si>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</si>
  <si>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</si>
  <si>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</si>
  <si>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</si>
  <si>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</si>
  <si>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</si>
  <si>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</si>
  <si>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</si>
  <si>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</si>
  <si>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</si>
  <si>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</si>
  <si>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</si>
  <si>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</si>
  <si>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</si>
  <si>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</si>
  <si>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</si>
  <si>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</si>
  <si>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</si>
  <si>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</si>
  <si>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</si>
  <si>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</si>
  <si>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</si>
  <si>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</si>
  <si>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</si>
  <si>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</si>
  <si>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</si>
  <si>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</si>
  <si>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</si>
  <si>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</si>
  <si>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</si>
  <si>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</si>
  <si>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</si>
  <si>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</si>
  <si>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</si>
  <si>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</si>
  <si>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</si>
  <si>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</si>
  <si>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</si>
  <si>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</si>
  <si>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</si>
  <si>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</si>
  <si>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</si>
  <si>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</si>
  <si>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</si>
  <si>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</si>
  <si>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</si>
  <si>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</si>
  <si>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</si>
  <si>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</si>
  <si>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</si>
  <si>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</si>
  <si>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</si>
  <si>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</si>
  <si>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</si>
  <si>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</si>
  <si>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</si>
  <si>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</si>
  <si>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</si>
  <si>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</si>
  <si>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</si>
  <si>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</si>
  <si>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</si>
  <si>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</si>
  <si>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</si>
  <si>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</si>
  <si>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</si>
  <si>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</si>
  <si>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</si>
  <si>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</si>
  <si>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</si>
  <si>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</si>
  <si>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</si>
  <si>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</si>
  <si>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</si>
  <si>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</si>
  <si>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</si>
  <si>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</si>
  <si>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</si>
  <si>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</si>
  <si>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</si>
  <si>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</si>
  <si>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</si>
  <si>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</si>
  <si>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</si>
  <si>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</si>
  <si>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</si>
  <si>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</si>
  <si>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</si>
  <si>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</si>
  <si>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</si>
  <si>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</si>
  <si>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</si>
  <si>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</si>
  <si>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</si>
  <si>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</si>
  <si>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</si>
  <si>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</si>
  <si>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</si>
  <si>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</si>
  <si>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</si>
  <si>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</si>
  <si>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</si>
  <si>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</si>
  <si>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</si>
  <si>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</si>
  <si>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</si>
  <si>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</si>
  <si>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</si>
  <si>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</si>
  <si>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</si>
  <si>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</si>
  <si>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</si>
  <si>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</si>
  <si>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</si>
  <si>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</si>
  <si>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</si>
  <si>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</si>
  <si>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</si>
  <si>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</si>
  <si>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</si>
  <si>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</si>
  <si>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</si>
  <si>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</si>
  <si>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</si>
  <si>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</si>
  <si>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</si>
  <si>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</si>
  <si>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</si>
  <si>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</si>
  <si>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</si>
  <si>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</si>
  <si>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</si>
  <si>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</si>
  <si>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</si>
  <si>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</si>
  <si>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</si>
  <si>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</si>
  <si>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</si>
  <si>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</si>
  <si>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</si>
  <si>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</si>
  <si>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</si>
  <si>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</si>
  <si>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</si>
  <si>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</si>
  <si>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</si>
  <si>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</si>
  <si>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</si>
  <si>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</si>
  <si>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</si>
  <si>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</si>
  <si>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</si>
  <si>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</si>
  <si>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</si>
  <si>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</si>
  <si>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</si>
  <si>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</si>
  <si>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</si>
  <si>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</si>
  <si>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</si>
  <si>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</si>
  <si>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</si>
  <si>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</si>
  <si>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</si>
  <si>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</si>
  <si>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</si>
  <si>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</si>
  <si>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</si>
  <si>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</si>
  <si>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</si>
  <si>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</si>
  <si>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</si>
  <si>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</si>
  <si>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</si>
  <si>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</si>
  <si>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</si>
  <si>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</si>
  <si>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</si>
  <si>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</si>
  <si>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</si>
  <si>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</si>
  <si>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</si>
  <si>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</si>
  <si>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</si>
  <si>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</si>
  <si>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</si>
  <si>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</si>
  <si>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</si>
  <si>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</si>
  <si>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</si>
  <si>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</si>
  <si>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</si>
  <si>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</si>
  <si>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</si>
  <si>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</si>
  <si>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</si>
  <si>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</si>
  <si>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</si>
  <si>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</si>
  <si>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</si>
  <si>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</si>
  <si>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</si>
  <si>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</si>
  <si>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</si>
  <si>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</si>
  <si>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</si>
  <si>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</si>
  <si>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</si>
  <si>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</si>
  <si>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</si>
  <si>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</si>
  <si>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</si>
  <si>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</si>
  <si>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</si>
  <si>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</si>
  <si>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</si>
  <si>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</si>
  <si>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</si>
  <si>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</si>
  <si>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</si>
  <si>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</si>
  <si>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</si>
  <si>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</si>
  <si>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</si>
  <si>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</si>
  <si>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</si>
  <si>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</si>
  <si>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</si>
  <si>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</si>
  <si>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</si>
  <si>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</si>
  <si>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</si>
  <si>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</si>
  <si>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</si>
  <si>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</si>
  <si>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</si>
  <si>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</si>
  <si>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</si>
  <si>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</si>
  <si>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</si>
  <si>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</si>
  <si>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</si>
  <si>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</si>
  <si>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</si>
  <si>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</si>
  <si>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</si>
  <si>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</si>
  <si>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</si>
  <si>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</si>
  <si>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</si>
  <si>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</si>
  <si>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</si>
  <si>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</si>
  <si>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</si>
  <si>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</si>
  <si>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</si>
  <si>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</si>
  <si>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</si>
  <si>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</si>
  <si>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</si>
  <si>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</si>
  <si>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</si>
  <si>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</si>
  <si>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</si>
  <si>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</si>
  <si>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</si>
  <si>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</si>
  <si>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</si>
  <si>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</si>
  <si>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</si>
  <si>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</si>
  <si>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</si>
  <si>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</si>
  <si>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</si>
  <si>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</si>
  <si>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</si>
  <si>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</si>
  <si>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</si>
  <si>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</si>
  <si>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</si>
  <si>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</si>
  <si>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</si>
  <si>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</si>
  <si>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</si>
  <si>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</si>
  <si>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</si>
  <si>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</si>
  <si>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</si>
  <si>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</si>
  <si>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</si>
  <si>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</si>
  <si>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</si>
  <si>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</si>
  <si>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</si>
  <si>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</si>
  <si>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</si>
  <si>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</si>
  <si>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</si>
  <si>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</si>
  <si>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</si>
  <si>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</si>
  <si>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</si>
  <si>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</si>
  <si>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</si>
  <si>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</si>
  <si>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</si>
  <si>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</si>
  <si>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</si>
  <si>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</si>
  <si>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</si>
  <si>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</si>
  <si>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</si>
  <si>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</si>
  <si>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</si>
  <si>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</si>
  <si>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</si>
  <si>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</si>
  <si>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</si>
  <si>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</si>
  <si>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</si>
  <si>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</si>
  <si>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</si>
  <si>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</si>
  <si>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</si>
  <si>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</si>
  <si>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</si>
  <si>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</si>
  <si>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</si>
  <si>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</si>
  <si>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</si>
  <si>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</si>
  <si>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</si>
  <si>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</si>
  <si>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</si>
  <si>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</si>
  <si>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</si>
  <si>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</si>
  <si>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</si>
  <si>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</si>
  <si>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</si>
  <si>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</si>
  <si>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</si>
  <si>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</si>
  <si>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</si>
  <si>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</si>
  <si>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</si>
  <si>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</si>
  <si>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</si>
  <si>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</si>
  <si>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</si>
  <si>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</si>
  <si>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</si>
  <si>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</si>
  <si>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</si>
  <si>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</si>
  <si>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</si>
  <si>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</si>
  <si>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</si>
  <si>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</si>
  <si>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</si>
  <si>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</si>
  <si>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</si>
  <si>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</si>
  <si>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</si>
  <si>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</si>
  <si>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</si>
  <si>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</si>
  <si>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</si>
  <si>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</si>
  <si>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</si>
  <si>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</si>
  <si>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</si>
  <si>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</si>
  <si>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</si>
  <si>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</si>
  <si>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</si>
  <si>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</si>
  <si>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</si>
  <si>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</si>
  <si>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</si>
  <si>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</si>
  <si>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</si>
  <si>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</si>
  <si>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</si>
  <si>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</si>
  <si>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</si>
  <si>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</si>
  <si>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</si>
  <si>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</si>
  <si>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</si>
  <si>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</si>
  <si>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</si>
  <si>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</si>
  <si>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</si>
  <si>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</si>
  <si>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</si>
  <si>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</si>
  <si>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</si>
  <si>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</si>
  <si>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</si>
  <si>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</si>
  <si>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</si>
  <si>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</si>
  <si>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</si>
  <si>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</si>
  <si>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</si>
  <si>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</si>
  <si>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</si>
  <si>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</si>
  <si>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</si>
  <si>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</si>
  <si>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</si>
  <si>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</si>
  <si>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</si>
  <si>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</si>
  <si>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</si>
  <si>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</si>
  <si>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</si>
  <si>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</si>
  <si>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</si>
  <si>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</si>
  <si>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</si>
  <si>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</si>
  <si>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</si>
  <si>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</si>
  <si>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</si>
  <si>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</si>
  <si>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</si>
  <si>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</si>
  <si>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</si>
  <si>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</si>
  <si>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</si>
  <si>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</si>
  <si>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</si>
  <si>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</si>
  <si>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</si>
  <si>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</si>
  <si>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</si>
  <si>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</si>
  <si>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</si>
  <si>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</si>
  <si>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</si>
  <si>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</si>
  <si>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</si>
  <si>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</si>
  <si>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</si>
  <si>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</si>
  <si>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</si>
  <si>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</si>
  <si>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</si>
  <si>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</si>
  <si>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</si>
  <si>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</si>
  <si>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</si>
  <si>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</si>
  <si>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</si>
  <si>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</si>
  <si>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</si>
  <si>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</si>
  <si>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</si>
  <si>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</si>
  <si>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</si>
  <si>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</si>
  <si>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</si>
  <si>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</si>
  <si>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</si>
  <si>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</si>
  <si>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</si>
  <si>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</si>
  <si>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</si>
  <si>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</si>
  <si>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</si>
  <si>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</si>
  <si>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</si>
  <si>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</si>
  <si>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</si>
  <si>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</si>
  <si>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</si>
  <si>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</si>
  <si>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</si>
  <si>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</si>
  <si>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</si>
  <si>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</si>
  <si>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</si>
  <si>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</si>
  <si>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</si>
  <si>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</si>
  <si>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</si>
  <si>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</si>
  <si>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</si>
  <si>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</si>
  <si>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</si>
  <si>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</si>
  <si>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</si>
  <si>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</si>
  <si>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</si>
  <si>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</si>
  <si>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</si>
  <si>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</si>
  <si>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</si>
  <si>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</si>
  <si>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</si>
  <si>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</si>
  <si>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</si>
  <si>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</si>
  <si>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PAVLA RITTERA VITEZOVIĆA U SENJU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</si>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</sst>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1032684</v>
      </c>
      <c r="D2" s="7">
        <f>'PR-RAS'!E6</f>
        <v>1079014.56</v>
      </c>
      <c r="E2" s="7">
        <v>0</v>
      </c>
      <c r="F2" s="7">
        <v>0</v>
      </c>
      <c r="G2" s="8">
        <f t="shared" ref="G2:G274" si="0">(B2/1000)*(C2*1+D2*2)</f>
        <v>3190.7131200000003</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909979.49</v>
      </c>
      <c r="D45" s="2">
        <f>'PR-RAS'!E49</f>
        <v>934629.47000000009</v>
      </c>
      <c r="E45" s="2">
        <v>0</v>
      </c>
      <c r="F45" s="2">
        <v>0</v>
      </c>
      <c r="G45" s="3">
        <f t="shared" si="0"/>
        <v>122286.49092</v>
      </c>
      <c r="H45" s="3">
        <f t="shared" si="1"/>
        <v>0.96000000007916242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887276.9</v>
      </c>
      <c r="D64" s="2">
        <f>'PR-RAS'!E68</f>
        <v>913364.66</v>
      </c>
      <c r="E64" s="2">
        <v>0</v>
      </c>
      <c r="F64" s="2">
        <v>0</v>
      </c>
      <c r="G64" s="3">
        <f t="shared" si="0"/>
        <v>170982.39186</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887276.9</v>
      </c>
      <c r="D65" s="2">
        <f>'PR-RAS'!E69</f>
        <v>904364.66</v>
      </c>
      <c r="E65" s="2">
        <v>0</v>
      </c>
      <c r="F65" s="2">
        <v>0</v>
      </c>
      <c r="G65" s="3">
        <f t="shared" si="0"/>
        <v>172544.39808000001</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9000</v>
      </c>
      <c r="E66" s="2">
        <v>0</v>
      </c>
      <c r="F66" s="2">
        <v>0</v>
      </c>
      <c r="G66" s="3">
        <f t="shared" si="0"/>
        <v>1170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22702.59</v>
      </c>
      <c r="D73" s="2">
        <f>'PR-RAS'!E77</f>
        <v>21264.81</v>
      </c>
      <c r="E73" s="2">
        <v>0</v>
      </c>
      <c r="F73" s="2">
        <v>0</v>
      </c>
      <c r="G73" s="3">
        <f t="shared" si="0"/>
        <v>4696.7191199999997</v>
      </c>
      <c r="H73" s="3">
        <f t="shared" si="1"/>
        <v>0.59999999999854481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22702.59</v>
      </c>
      <c r="D76" s="2">
        <f>'PR-RAS'!E80</f>
        <v>21264.81</v>
      </c>
      <c r="E76" s="2">
        <v>0</v>
      </c>
      <c r="F76" s="2">
        <v>0</v>
      </c>
      <c r="G76" s="3">
        <f t="shared" si="0"/>
        <v>4892.4157500000001</v>
      </c>
      <c r="H76" s="3">
        <f t="shared" si="1"/>
        <v>0.59999999999854481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9607.6299999999992</v>
      </c>
      <c r="D102" s="2">
        <f>'PR-RAS'!E106</f>
        <v>18415.77</v>
      </c>
      <c r="E102" s="2">
        <v>0</v>
      </c>
      <c r="F102" s="2">
        <v>0</v>
      </c>
      <c r="G102" s="3">
        <f t="shared" si="0"/>
        <v>4690.35617</v>
      </c>
      <c r="H102" s="3">
        <f t="shared" si="1"/>
        <v>0.6000000000003638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9607.6299999999992</v>
      </c>
      <c r="D108" s="2">
        <f>'PR-RAS'!E112</f>
        <v>18415.77</v>
      </c>
      <c r="E108" s="2">
        <v>0</v>
      </c>
      <c r="F108" s="2">
        <v>0</v>
      </c>
      <c r="G108" s="3">
        <f t="shared" si="0"/>
        <v>4968.9911899999997</v>
      </c>
      <c r="H108" s="3">
        <f t="shared" si="1"/>
        <v>0.6000000000003638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9607.6299999999992</v>
      </c>
      <c r="D113" s="2">
        <f>'PR-RAS'!E117</f>
        <v>18415.77</v>
      </c>
      <c r="E113" s="2">
        <v>0</v>
      </c>
      <c r="F113" s="2">
        <v>0</v>
      </c>
      <c r="G113" s="3">
        <f t="shared" si="0"/>
        <v>5201.1870399999998</v>
      </c>
      <c r="H113" s="3">
        <f t="shared" si="1"/>
        <v>0.6000000000003638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3606.23</v>
      </c>
      <c r="D121" s="2">
        <f>'PR-RAS'!E125</f>
        <v>12666.74</v>
      </c>
      <c r="E121" s="2">
        <v>0</v>
      </c>
      <c r="F121" s="2">
        <v>0</v>
      </c>
      <c r="G121" s="3">
        <f t="shared" si="0"/>
        <v>3472.7651999999998</v>
      </c>
      <c r="H121" s="3">
        <f t="shared" si="1"/>
        <v>0.49000000000023647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3406.23</v>
      </c>
      <c r="D122" s="2">
        <f>'PR-RAS'!E126</f>
        <v>3952.16</v>
      </c>
      <c r="E122" s="2">
        <v>0</v>
      </c>
      <c r="F122" s="2">
        <v>0</v>
      </c>
      <c r="G122" s="3">
        <f t="shared" si="0"/>
        <v>1368.5765499999998</v>
      </c>
      <c r="H122" s="3">
        <f t="shared" si="1"/>
        <v>0.38999999999987267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3406.23</v>
      </c>
      <c r="D124" s="2">
        <f>'PR-RAS'!E128</f>
        <v>3952.16</v>
      </c>
      <c r="E124" s="2">
        <v>0</v>
      </c>
      <c r="F124" s="2">
        <v>0</v>
      </c>
      <c r="G124" s="3">
        <f t="shared" si="0"/>
        <v>1391.1976499999998</v>
      </c>
      <c r="H124" s="3">
        <f t="shared" si="1"/>
        <v>0.38999999999987267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8714.58</v>
      </c>
      <c r="E125" s="2">
        <v>0</v>
      </c>
      <c r="F125" s="2">
        <v>0</v>
      </c>
      <c r="G125" s="3">
        <f t="shared" si="0"/>
        <v>2186.01584</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8714.58</v>
      </c>
      <c r="E126" s="2">
        <v>0</v>
      </c>
      <c r="F126" s="2">
        <v>0</v>
      </c>
      <c r="G126" s="3">
        <f t="shared" si="0"/>
        <v>2203.645</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109490.65</v>
      </c>
      <c r="D130" s="2">
        <f>'PR-RAS'!E134</f>
        <v>113302.58</v>
      </c>
      <c r="E130" s="2">
        <v>0</v>
      </c>
      <c r="F130" s="2">
        <v>0</v>
      </c>
      <c r="G130" s="3">
        <f t="shared" si="0"/>
        <v>43356.359490000003</v>
      </c>
      <c r="H130" s="3">
        <f t="shared" si="1"/>
        <v>0.77000000000407454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109490.65</v>
      </c>
      <c r="D131" s="2">
        <f>'PR-RAS'!E135</f>
        <v>113302.58</v>
      </c>
      <c r="E131" s="2">
        <v>0</v>
      </c>
      <c r="F131" s="2">
        <v>0</v>
      </c>
      <c r="G131" s="3">
        <f t="shared" si="0"/>
        <v>43692.455300000001</v>
      </c>
      <c r="H131" s="3">
        <f t="shared" si="1"/>
        <v>0.77000000000407454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109490.65</v>
      </c>
      <c r="D132" s="2">
        <f>'PR-RAS'!E136</f>
        <v>113302.58</v>
      </c>
      <c r="E132" s="2">
        <v>0</v>
      </c>
      <c r="F132" s="2">
        <v>0</v>
      </c>
      <c r="G132" s="3">
        <f t="shared" si="0"/>
        <v>44028.55111</v>
      </c>
      <c r="H132" s="3">
        <f t="shared" si="1"/>
        <v>0.77000000000407454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1052300.31</v>
      </c>
      <c r="D148" s="2">
        <f>'PR-RAS'!E152</f>
        <v>1134476.57</v>
      </c>
      <c r="E148" s="2">
        <v>0</v>
      </c>
      <c r="F148" s="2">
        <v>0</v>
      </c>
      <c r="G148" s="3">
        <f t="shared" si="0"/>
        <v>488224.25715000002</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931521.42</v>
      </c>
      <c r="D149" s="2">
        <f>'PR-RAS'!E153</f>
        <v>1004010.13</v>
      </c>
      <c r="E149" s="2">
        <v>0</v>
      </c>
      <c r="F149" s="2">
        <v>0</v>
      </c>
      <c r="G149" s="3">
        <f t="shared" si="0"/>
        <v>435052.16863999999</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780330.26</v>
      </c>
      <c r="D150" s="2">
        <f>'PR-RAS'!E154</f>
        <v>843049.13</v>
      </c>
      <c r="E150" s="2">
        <v>0</v>
      </c>
      <c r="F150" s="2">
        <v>0</v>
      </c>
      <c r="G150" s="3">
        <f t="shared" si="0"/>
        <v>367497.84947999998</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780330.26</v>
      </c>
      <c r="D151" s="2">
        <f>'PR-RAS'!E155</f>
        <v>843049.13</v>
      </c>
      <c r="E151" s="2">
        <v>0</v>
      </c>
      <c r="F151" s="2">
        <v>0</v>
      </c>
      <c r="G151" s="3">
        <f t="shared" si="0"/>
        <v>369964.27799999999</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24900.75</v>
      </c>
      <c r="D155" s="2">
        <f>'PR-RAS'!E159</f>
        <v>24400</v>
      </c>
      <c r="E155" s="2">
        <v>0</v>
      </c>
      <c r="F155" s="2">
        <v>0</v>
      </c>
      <c r="G155" s="3">
        <f t="shared" si="0"/>
        <v>11349.915499999999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126290.41</v>
      </c>
      <c r="D156" s="2">
        <f>'PR-RAS'!E160</f>
        <v>136561</v>
      </c>
      <c r="E156" s="2">
        <v>0</v>
      </c>
      <c r="F156" s="2">
        <v>0</v>
      </c>
      <c r="G156" s="3">
        <f t="shared" si="0"/>
        <v>61908.923550000007</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126290.41</v>
      </c>
      <c r="D158" s="2">
        <f>'PR-RAS'!E162</f>
        <v>136561</v>
      </c>
      <c r="E158" s="2">
        <v>0</v>
      </c>
      <c r="F158" s="2">
        <v>0</v>
      </c>
      <c r="G158" s="3">
        <f t="shared" si="0"/>
        <v>62707.748370000008</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91192.02</v>
      </c>
      <c r="D160" s="2">
        <f>'PR-RAS'!E164</f>
        <v>110549.69</v>
      </c>
      <c r="E160" s="2">
        <v>0</v>
      </c>
      <c r="F160" s="2">
        <v>0</v>
      </c>
      <c r="G160" s="3">
        <f t="shared" si="0"/>
        <v>49654.332600000002</v>
      </c>
      <c r="H160" s="3">
        <f t="shared" si="1"/>
        <v>0.33000000000174623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32110.760000000002</v>
      </c>
      <c r="D161" s="2">
        <f>'PR-RAS'!E165</f>
        <v>28356.34</v>
      </c>
      <c r="E161" s="2">
        <v>0</v>
      </c>
      <c r="F161" s="2">
        <v>0</v>
      </c>
      <c r="G161" s="3">
        <f t="shared" si="0"/>
        <v>14211.750400000001</v>
      </c>
      <c r="H161" s="3">
        <f t="shared" si="1"/>
        <v>0.57999999999810825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4163.95</v>
      </c>
      <c r="D162" s="2">
        <f>'PR-RAS'!E166</f>
        <v>4980.21</v>
      </c>
      <c r="E162" s="2">
        <v>0</v>
      </c>
      <c r="F162" s="2">
        <v>0</v>
      </c>
      <c r="G162" s="3">
        <f t="shared" si="0"/>
        <v>2274.0235699999998</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27756.81</v>
      </c>
      <c r="D163" s="2">
        <f>'PR-RAS'!E167</f>
        <v>23071.13</v>
      </c>
      <c r="E163" s="2">
        <v>0</v>
      </c>
      <c r="F163" s="2">
        <v>0</v>
      </c>
      <c r="G163" s="3">
        <f t="shared" si="0"/>
        <v>11971.649340000002</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v>
      </c>
      <c r="D164" s="2">
        <f>'PR-RAS'!E168</f>
        <v>305</v>
      </c>
      <c r="E164" s="2">
        <v>0</v>
      </c>
      <c r="F164" s="2">
        <v>0</v>
      </c>
      <c r="G164" s="3">
        <f t="shared" si="0"/>
        <v>130.4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33231.25</v>
      </c>
      <c r="D166" s="2">
        <f>'PR-RAS'!E170</f>
        <v>33569.670000000006</v>
      </c>
      <c r="E166" s="2">
        <v>0</v>
      </c>
      <c r="F166" s="2">
        <v>0</v>
      </c>
      <c r="G166" s="3">
        <f t="shared" si="0"/>
        <v>16561.147350000003</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7856.08</v>
      </c>
      <c r="D167" s="2">
        <f>'PR-RAS'!E171</f>
        <v>7953.09</v>
      </c>
      <c r="E167" s="2">
        <v>0</v>
      </c>
      <c r="F167" s="2">
        <v>0</v>
      </c>
      <c r="G167" s="3">
        <f t="shared" si="0"/>
        <v>3944.5351600000004</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2204.5</v>
      </c>
      <c r="D168" s="2">
        <f>'PR-RAS'!E172</f>
        <v>2873.01</v>
      </c>
      <c r="E168" s="2">
        <v>0</v>
      </c>
      <c r="F168" s="2">
        <v>0</v>
      </c>
      <c r="G168" s="3">
        <f t="shared" si="0"/>
        <v>1327.7368400000003</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20024.46</v>
      </c>
      <c r="D169" s="2">
        <f>'PR-RAS'!E173</f>
        <v>19799.580000000002</v>
      </c>
      <c r="E169" s="2">
        <v>0</v>
      </c>
      <c r="F169" s="2">
        <v>0</v>
      </c>
      <c r="G169" s="3">
        <f t="shared" si="0"/>
        <v>10016.768160000001</v>
      </c>
      <c r="H169" s="3">
        <f t="shared" si="1"/>
        <v>0.87999999999738066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1402.93</v>
      </c>
      <c r="D170" s="2">
        <f>'PR-RAS'!E174</f>
        <v>1332.53</v>
      </c>
      <c r="E170" s="2">
        <v>0</v>
      </c>
      <c r="F170" s="2">
        <v>0</v>
      </c>
      <c r="G170" s="3">
        <f t="shared" si="0"/>
        <v>687.49031000000002</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1568.68</v>
      </c>
      <c r="D171" s="2">
        <f>'PR-RAS'!E175</f>
        <v>1352.98</v>
      </c>
      <c r="E171" s="2">
        <v>0</v>
      </c>
      <c r="F171" s="2">
        <v>0</v>
      </c>
      <c r="G171" s="3">
        <f t="shared" si="0"/>
        <v>726.68880000000013</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174.6</v>
      </c>
      <c r="D173" s="2">
        <f>'PR-RAS'!E177</f>
        <v>258.48</v>
      </c>
      <c r="E173" s="2">
        <v>0</v>
      </c>
      <c r="F173" s="2">
        <v>0</v>
      </c>
      <c r="G173" s="3">
        <f t="shared" si="0"/>
        <v>118.94832</v>
      </c>
      <c r="H173" s="3">
        <f t="shared" si="1"/>
        <v>0.88000000000002387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25467.93</v>
      </c>
      <c r="D174" s="2">
        <f>'PR-RAS'!E178</f>
        <v>46766.729999999996</v>
      </c>
      <c r="E174" s="2">
        <v>0</v>
      </c>
      <c r="F174" s="2">
        <v>0</v>
      </c>
      <c r="G174" s="3">
        <f t="shared" si="0"/>
        <v>20587.240469999997</v>
      </c>
      <c r="H174" s="3">
        <f t="shared" si="1"/>
        <v>0.3400000000037835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9026.58</v>
      </c>
      <c r="D175" s="2">
        <f>'PR-RAS'!E179</f>
        <v>5291.82</v>
      </c>
      <c r="E175" s="2">
        <v>0</v>
      </c>
      <c r="F175" s="2">
        <v>0</v>
      </c>
      <c r="G175" s="3">
        <f t="shared" si="0"/>
        <v>3412.1782800000001</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4609.38</v>
      </c>
      <c r="D176" s="2">
        <f>'PR-RAS'!E180</f>
        <v>19228.5</v>
      </c>
      <c r="E176" s="2">
        <v>0</v>
      </c>
      <c r="F176" s="2">
        <v>0</v>
      </c>
      <c r="G176" s="3">
        <f t="shared" si="0"/>
        <v>7536.6164999999992</v>
      </c>
      <c r="H176" s="3">
        <f t="shared" si="1"/>
        <v>0.88000000000010914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3131.97</v>
      </c>
      <c r="D178" s="2">
        <f>'PR-RAS'!E182</f>
        <v>3242.87</v>
      </c>
      <c r="E178" s="2">
        <v>0</v>
      </c>
      <c r="F178" s="2">
        <v>0</v>
      </c>
      <c r="G178" s="3">
        <f t="shared" si="0"/>
        <v>1702.3346699999997</v>
      </c>
      <c r="H178" s="3">
        <f t="shared" si="1"/>
        <v>0.16000000000030923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2117</v>
      </c>
      <c r="D180" s="2">
        <f>'PR-RAS'!E184</f>
        <v>2570</v>
      </c>
      <c r="E180" s="2">
        <v>0</v>
      </c>
      <c r="F180" s="2">
        <v>0</v>
      </c>
      <c r="G180" s="3">
        <f t="shared" si="0"/>
        <v>1299.0029999999999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3543.87</v>
      </c>
      <c r="D181" s="2">
        <f>'PR-RAS'!E185</f>
        <v>5759.65</v>
      </c>
      <c r="E181" s="2">
        <v>0</v>
      </c>
      <c r="F181" s="2">
        <v>0</v>
      </c>
      <c r="G181" s="3">
        <f t="shared" si="0"/>
        <v>2711.3705999999997</v>
      </c>
      <c r="H181" s="3">
        <f t="shared" si="1"/>
        <v>0.48000000000047294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1370</v>
      </c>
      <c r="D182" s="2">
        <f>'PR-RAS'!E186</f>
        <v>946.25</v>
      </c>
      <c r="E182" s="2">
        <v>0</v>
      </c>
      <c r="F182" s="2">
        <v>0</v>
      </c>
      <c r="G182" s="3">
        <f t="shared" si="0"/>
        <v>590.51249999999993</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1669.13</v>
      </c>
      <c r="D183" s="2">
        <f>'PR-RAS'!E187</f>
        <v>9727.64</v>
      </c>
      <c r="E183" s="2">
        <v>0</v>
      </c>
      <c r="F183" s="2">
        <v>0</v>
      </c>
      <c r="G183" s="3">
        <f t="shared" si="0"/>
        <v>3844.6426200000001</v>
      </c>
      <c r="H183" s="3">
        <f t="shared" si="1"/>
        <v>0.49000000000069122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382.08</v>
      </c>
      <c r="D190" s="2">
        <f>'PR-RAS'!E194</f>
        <v>1856.95</v>
      </c>
      <c r="E190" s="2">
        <v>0</v>
      </c>
      <c r="F190" s="2">
        <v>0</v>
      </c>
      <c r="G190" s="3">
        <f t="shared" si="0"/>
        <v>774.14022</v>
      </c>
      <c r="H190" s="3">
        <f t="shared" si="1"/>
        <v>0.12999999999993861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382.08</v>
      </c>
      <c r="D192" s="2">
        <f>'PR-RAS'!E196</f>
        <v>821</v>
      </c>
      <c r="E192" s="2">
        <v>0</v>
      </c>
      <c r="F192" s="2">
        <v>0</v>
      </c>
      <c r="G192" s="3">
        <f t="shared" si="0"/>
        <v>386.59927999999996</v>
      </c>
      <c r="H192" s="3">
        <f t="shared" si="1"/>
        <v>7.9999999999984084E-2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1035.95</v>
      </c>
      <c r="E197" s="2">
        <v>0</v>
      </c>
      <c r="F197" s="2">
        <v>0</v>
      </c>
      <c r="G197" s="3">
        <f t="shared" si="0"/>
        <v>406.09240000000005</v>
      </c>
      <c r="H197" s="3">
        <f t="shared" si="1"/>
        <v>4.9999999999954525E-2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617.04</v>
      </c>
      <c r="D198" s="2">
        <f>'PR-RAS'!E202</f>
        <v>763.74</v>
      </c>
      <c r="E198" s="2">
        <v>0</v>
      </c>
      <c r="F198" s="2">
        <v>0</v>
      </c>
      <c r="G198" s="3">
        <f t="shared" si="0"/>
        <v>422.47044</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617.04</v>
      </c>
      <c r="D212" s="2">
        <f>'PR-RAS'!E216</f>
        <v>763.74</v>
      </c>
      <c r="E212" s="2">
        <v>0</v>
      </c>
      <c r="F212" s="2">
        <v>0</v>
      </c>
      <c r="G212" s="3">
        <f t="shared" si="0"/>
        <v>452.49372</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617.04</v>
      </c>
      <c r="D213" s="2">
        <f>'PR-RAS'!E217</f>
        <v>763.74</v>
      </c>
      <c r="E213" s="2">
        <v>0</v>
      </c>
      <c r="F213" s="2">
        <v>0</v>
      </c>
      <c r="G213" s="3">
        <f t="shared" si="0"/>
        <v>454.63824</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28771.4</v>
      </c>
      <c r="D258" s="2">
        <f>'PR-RAS'!E262</f>
        <v>19027.05</v>
      </c>
      <c r="E258" s="2">
        <v>0</v>
      </c>
      <c r="F258" s="2">
        <v>0</v>
      </c>
      <c r="G258" s="3">
        <f t="shared" si="0"/>
        <v>17174.1535</v>
      </c>
      <c r="H258" s="3">
        <f t="shared" si="1"/>
        <v>0.4500000000007276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28771.4</v>
      </c>
      <c r="D265" s="2">
        <f>'PR-RAS'!E269</f>
        <v>19027.05</v>
      </c>
      <c r="E265" s="2">
        <v>0</v>
      </c>
      <c r="F265" s="2">
        <v>0</v>
      </c>
      <c r="G265" s="3">
        <f t="shared" si="0"/>
        <v>17641.932000000001</v>
      </c>
      <c r="H265" s="3">
        <f t="shared" si="1"/>
        <v>0.4500000000007276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28771.4</v>
      </c>
      <c r="D267" s="2">
        <f>'PR-RAS'!E271</f>
        <v>19027.05</v>
      </c>
      <c r="E267" s="2">
        <v>0</v>
      </c>
      <c r="F267" s="2">
        <v>0</v>
      </c>
      <c r="G267" s="3">
        <f t="shared" si="0"/>
        <v>17775.583000000002</v>
      </c>
      <c r="H267" s="3">
        <f t="shared" si="1"/>
        <v>0.4500000000007276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198.43</v>
      </c>
      <c r="D269" s="2">
        <f>'PR-RAS'!E273</f>
        <v>125.96</v>
      </c>
      <c r="E269" s="2">
        <v>0</v>
      </c>
      <c r="F269" s="2">
        <v>0</v>
      </c>
      <c r="G269" s="3">
        <f t="shared" si="0"/>
        <v>120.69380000000001</v>
      </c>
      <c r="H269" s="3">
        <f t="shared" si="1"/>
        <v>0.47000000000001307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198.43</v>
      </c>
      <c r="D270" s="2">
        <f>'PR-RAS'!E274</f>
        <v>125.96</v>
      </c>
      <c r="E270" s="2">
        <v>0</v>
      </c>
      <c r="F270" s="2">
        <v>0</v>
      </c>
      <c r="G270" s="3">
        <f t="shared" si="0"/>
        <v>121.14415000000001</v>
      </c>
      <c r="H270" s="3">
        <f t="shared" si="1"/>
        <v>0.47000000000001307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198.43</v>
      </c>
      <c r="D272" s="2">
        <f>'PR-RAS'!E276</f>
        <v>125.96</v>
      </c>
      <c r="E272" s="2">
        <v>0</v>
      </c>
      <c r="F272" s="2">
        <v>0</v>
      </c>
      <c r="G272" s="3">
        <f t="shared" si="0"/>
        <v>122.04485000000001</v>
      </c>
      <c r="H272" s="3">
        <f t="shared" si="1"/>
        <v>0.47000000000001307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1052300.31</v>
      </c>
      <c r="D295" s="2">
        <f>'PR-RAS'!E299</f>
        <v>1134476.57</v>
      </c>
      <c r="E295" s="2">
        <v>0</v>
      </c>
      <c r="F295" s="2">
        <v>0</v>
      </c>
      <c r="G295" s="3">
        <f t="shared" si="12"/>
        <v>976448.51430000004</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19616.310000000056</v>
      </c>
      <c r="D297" s="2">
        <f>'PR-RAS'!E301</f>
        <v>55462.010000000009</v>
      </c>
      <c r="E297" s="2">
        <v>0</v>
      </c>
      <c r="F297" s="2">
        <v>0</v>
      </c>
      <c r="G297" s="3">
        <f t="shared" si="12"/>
        <v>38639.937680000017</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134736.41</v>
      </c>
      <c r="D298" s="2">
        <f>'PR-RAS'!E302</f>
        <v>133792.97</v>
      </c>
      <c r="E298" s="2">
        <v>0</v>
      </c>
      <c r="F298" s="2">
        <v>0</v>
      </c>
      <c r="G298" s="3">
        <f t="shared" si="12"/>
        <v>119489.73794999998</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6.64</v>
      </c>
      <c r="D300" s="2">
        <f>'PR-RAS'!E304</f>
        <v>72933.289999999994</v>
      </c>
      <c r="E300" s="2">
        <v>0</v>
      </c>
      <c r="F300" s="2">
        <v>0</v>
      </c>
      <c r="G300" s="3">
        <f t="shared" si="12"/>
        <v>43616.092779999999</v>
      </c>
      <c r="H300" s="3">
        <f t="shared" si="13"/>
        <v>0.64999999999359748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6.64</v>
      </c>
      <c r="D301" s="2">
        <f>'PR-RAS'!E305</f>
        <v>249.57</v>
      </c>
      <c r="E301" s="2">
        <v>0</v>
      </c>
      <c r="F301" s="2">
        <v>0</v>
      </c>
      <c r="G301" s="3">
        <f t="shared" si="12"/>
        <v>151.73399999999998</v>
      </c>
      <c r="H301" s="3">
        <f t="shared" si="13"/>
        <v>0.79000000000000714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806.25</v>
      </c>
      <c r="D355" s="2">
        <f>'PR-RAS'!E360</f>
        <v>3880.8</v>
      </c>
      <c r="E355" s="2">
        <v>0</v>
      </c>
      <c r="F355" s="2">
        <v>0</v>
      </c>
      <c r="G355" s="3">
        <f t="shared" si="12"/>
        <v>3033.0189</v>
      </c>
      <c r="H355" s="3">
        <f t="shared" si="13"/>
        <v>0.4499999999998181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806.25</v>
      </c>
      <c r="D368" s="2">
        <f>'PR-RAS'!E373</f>
        <v>3880.8</v>
      </c>
      <c r="E368" s="2">
        <v>0</v>
      </c>
      <c r="F368" s="2">
        <v>0</v>
      </c>
      <c r="G368" s="3">
        <f t="shared" si="12"/>
        <v>3144.4009500000002</v>
      </c>
      <c r="H368" s="3">
        <f t="shared" si="13"/>
        <v>0.4499999999998181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806.25</v>
      </c>
      <c r="D374" s="2">
        <f>'PR-RAS'!E379</f>
        <v>3880.8</v>
      </c>
      <c r="E374" s="2">
        <v>0</v>
      </c>
      <c r="F374" s="2">
        <v>0</v>
      </c>
      <c r="G374" s="3">
        <f t="shared" si="12"/>
        <v>3195.8080500000001</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806.25</v>
      </c>
      <c r="D375" s="2">
        <f>'PR-RAS'!E380</f>
        <v>0</v>
      </c>
      <c r="E375" s="2">
        <v>0</v>
      </c>
      <c r="F375" s="2">
        <v>0</v>
      </c>
      <c r="G375" s="3">
        <f t="shared" si="12"/>
        <v>301.53750000000002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3880.8</v>
      </c>
      <c r="E379" s="2">
        <v>0</v>
      </c>
      <c r="F379" s="2">
        <v>0</v>
      </c>
      <c r="G379" s="3">
        <f t="shared" si="12"/>
        <v>2933.8848000000003</v>
      </c>
      <c r="H379" s="3">
        <f t="shared" si="13"/>
        <v>0.1999999999998181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806.25</v>
      </c>
      <c r="D413" s="2">
        <f>'PR-RAS'!E418</f>
        <v>3880.8</v>
      </c>
      <c r="E413" s="2">
        <v>0</v>
      </c>
      <c r="F413" s="2">
        <v>0</v>
      </c>
      <c r="G413" s="3">
        <f t="shared" si="12"/>
        <v>3529.9542000000001</v>
      </c>
      <c r="H413" s="3">
        <f t="shared" si="13"/>
        <v>0.4499999999998181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103715.25</v>
      </c>
      <c r="D415" s="2">
        <f>'PR-RAS'!E420</f>
        <v>113307.17</v>
      </c>
      <c r="E415" s="2">
        <v>0</v>
      </c>
      <c r="F415" s="2">
        <v>0</v>
      </c>
      <c r="G415" s="3">
        <f t="shared" si="12"/>
        <v>136756.45025999998</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1032684</v>
      </c>
      <c r="D417" s="2">
        <f>'PR-RAS'!E422</f>
        <v>1079014.56</v>
      </c>
      <c r="E417" s="2">
        <v>0</v>
      </c>
      <c r="F417" s="2">
        <v>0</v>
      </c>
      <c r="G417" s="3">
        <f t="shared" si="12"/>
        <v>1327336.6579199999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1053106.56</v>
      </c>
      <c r="D418" s="2">
        <f>'PR-RAS'!E423</f>
        <v>1138357.3700000001</v>
      </c>
      <c r="E418" s="2">
        <v>0</v>
      </c>
      <c r="F418" s="2">
        <v>0</v>
      </c>
      <c r="G418" s="3">
        <f t="shared" si="12"/>
        <v>1388535.4821000001</v>
      </c>
      <c r="H418" s="3">
        <f t="shared" si="13"/>
        <v>0.81000000005587935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20422.560000000056</v>
      </c>
      <c r="D420" s="2">
        <f>'PR-RAS'!E425</f>
        <v>59342.810000000056</v>
      </c>
      <c r="E420" s="2">
        <v>0</v>
      </c>
      <c r="F420" s="2">
        <v>0</v>
      </c>
      <c r="G420" s="3">
        <f t="shared" si="12"/>
        <v>58286.327420000067</v>
      </c>
      <c r="H420" s="3">
        <f t="shared" si="13"/>
        <v>0.62999999988824129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31021.160000000003</v>
      </c>
      <c r="D421" s="2">
        <f>'PR-RAS'!E426</f>
        <v>20485.800000000003</v>
      </c>
      <c r="E421" s="2">
        <v>0</v>
      </c>
      <c r="F421" s="2">
        <v>0</v>
      </c>
      <c r="G421" s="3">
        <f t="shared" si="12"/>
        <v>30236.959200000001</v>
      </c>
      <c r="H421" s="3">
        <f t="shared" si="13"/>
        <v>0.36000000000058208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6.64</v>
      </c>
      <c r="D423" s="2">
        <f>'PR-RAS'!E428</f>
        <v>72933.289999999994</v>
      </c>
      <c r="E423" s="2">
        <v>0</v>
      </c>
      <c r="F423" s="2">
        <v>0</v>
      </c>
      <c r="G423" s="3">
        <f t="shared" si="12"/>
        <v>61558.49884</v>
      </c>
      <c r="H423" s="3">
        <f t="shared" si="13"/>
        <v>0.64999999999359748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1032684</v>
      </c>
      <c r="D637" s="2">
        <f>'PR-RAS'!E643</f>
        <v>1079014.56</v>
      </c>
      <c r="E637" s="2">
        <v>0</v>
      </c>
      <c r="F637" s="2">
        <v>0</v>
      </c>
      <c r="G637" s="3">
        <f t="shared" si="14"/>
        <v>2029293.5443200001</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1053106.56</v>
      </c>
      <c r="D638" s="2">
        <f>'PR-RAS'!E644</f>
        <v>1138357.3700000001</v>
      </c>
      <c r="E638" s="2">
        <v>0</v>
      </c>
      <c r="F638" s="2">
        <v>0</v>
      </c>
      <c r="G638" s="3">
        <f t="shared" si="14"/>
        <v>2121096.1681000004</v>
      </c>
      <c r="H638" s="3">
        <f t="shared" si="15"/>
        <v>0.81000000005587935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20422.560000000056</v>
      </c>
      <c r="D640" s="2">
        <f>'PR-RAS'!E646</f>
        <v>59342.810000000056</v>
      </c>
      <c r="E640" s="2">
        <v>0</v>
      </c>
      <c r="F640" s="2">
        <v>0</v>
      </c>
      <c r="G640" s="3">
        <f t="shared" si="14"/>
        <v>88890.127020000102</v>
      </c>
      <c r="H640" s="3">
        <f t="shared" si="15"/>
        <v>0.62999999988824129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31021.160000000003</v>
      </c>
      <c r="D641" s="2">
        <f>'PR-RAS'!E647</f>
        <v>20485.800000000003</v>
      </c>
      <c r="E641" s="2">
        <v>0</v>
      </c>
      <c r="F641" s="2">
        <v>0</v>
      </c>
      <c r="G641" s="3">
        <f t="shared" si="14"/>
        <v>46075.366400000006</v>
      </c>
      <c r="H641" s="3">
        <f t="shared" si="15"/>
        <v>0.36000000000058208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10598.599999999948</v>
      </c>
      <c r="D643" s="2">
        <f>'PR-RAS'!E649</f>
        <v>0</v>
      </c>
      <c r="E643" s="2">
        <v>0</v>
      </c>
      <c r="F643" s="2">
        <v>0</v>
      </c>
      <c r="G643" s="3">
        <f t="shared" si="14"/>
        <v>6804.3011999999662</v>
      </c>
      <c r="H643" s="3">
        <f t="shared" si="15"/>
        <v>0.40000000005238689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38857.010000000053</v>
      </c>
      <c r="E644" s="2">
        <v>0</v>
      </c>
      <c r="F644" s="2">
        <v>0</v>
      </c>
      <c r="G644" s="3">
        <f t="shared" si="14"/>
        <v>49970.114860000067</v>
      </c>
      <c r="H644" s="3">
        <f t="shared" si="15"/>
        <v>1.0000000052968971E-2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73386.05</v>
      </c>
      <c r="D645" s="2">
        <f>'PR-RAS'!E651</f>
        <v>0</v>
      </c>
      <c r="E645" s="2">
        <v>0</v>
      </c>
      <c r="F645" s="2">
        <v>0</v>
      </c>
      <c r="G645" s="3">
        <f t="shared" si="14"/>
        <v>47260.616200000004</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41296.78</v>
      </c>
      <c r="D646" s="2">
        <f>'PR-RAS'!E653</f>
        <v>21831.95</v>
      </c>
      <c r="E646" s="2">
        <v>0</v>
      </c>
      <c r="F646" s="2">
        <v>0</v>
      </c>
      <c r="G646" s="3">
        <f t="shared" si="14"/>
        <v>54799.638599999998</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77438.03</v>
      </c>
      <c r="D647" s="2">
        <f>'PR-RAS'!E654</f>
        <v>109562.57</v>
      </c>
      <c r="E647" s="2">
        <v>0</v>
      </c>
      <c r="F647" s="2">
        <v>0</v>
      </c>
      <c r="G647" s="3">
        <f t="shared" si="14"/>
        <v>191579.80782000005</v>
      </c>
      <c r="H647" s="3">
        <f t="shared" si="15"/>
        <v>0.45999999999185093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96902.86</v>
      </c>
      <c r="D648" s="2">
        <f>'PR-RAS'!E655</f>
        <v>131394.51999999999</v>
      </c>
      <c r="E648" s="2">
        <v>0</v>
      </c>
      <c r="F648" s="2">
        <v>0</v>
      </c>
      <c r="G648" s="3">
        <f t="shared" si="14"/>
        <v>232720.65929999997</v>
      </c>
      <c r="H648" s="3">
        <f t="shared" si="15"/>
        <v>0.6200000000098953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21831.949999999997</v>
      </c>
      <c r="D649" s="2">
        <f>'PR-RAS'!E656</f>
        <v>0</v>
      </c>
      <c r="E649" s="2">
        <v>0</v>
      </c>
      <c r="F649" s="2">
        <v>0</v>
      </c>
      <c r="G649" s="3">
        <f t="shared" si="14"/>
        <v>14147.103599999999</v>
      </c>
      <c r="H649" s="3">
        <f t="shared" si="15"/>
        <v>5.0000000002910383E-2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887276.9</v>
      </c>
      <c r="D676" s="2">
        <f>'PR-RAS'!E683</f>
        <v>904364.66</v>
      </c>
      <c r="E676" s="2">
        <v>0</v>
      </c>
      <c r="F676" s="2">
        <v>0</v>
      </c>
      <c r="G676" s="3">
        <f t="shared" si="14"/>
        <v>1819804.1985000002</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9000</v>
      </c>
      <c r="E679" s="2">
        <v>0</v>
      </c>
      <c r="F679" s="2">
        <v>0</v>
      </c>
      <c r="G679" s="3">
        <f t="shared" si="14"/>
        <v>12204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27756.81</v>
      </c>
      <c r="D727" s="2">
        <f>'PR-RAS'!E734</f>
        <v>23071.13</v>
      </c>
      <c r="E727" s="2">
        <v>0</v>
      </c>
      <c r="F727" s="2">
        <v>0</v>
      </c>
      <c r="G727" s="3">
        <f t="shared" si="14"/>
        <v>53650.724820000003</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2117</v>
      </c>
      <c r="D729" s="2">
        <f>'PR-RAS'!E736</f>
        <v>1599.35</v>
      </c>
      <c r="E729" s="2">
        <v>0</v>
      </c>
      <c r="F729" s="2">
        <v>0</v>
      </c>
      <c r="G729" s="3">
        <f t="shared" si="14"/>
        <v>3869.8295999999996</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2833.87</v>
      </c>
      <c r="D731" s="2">
        <f>'PR-RAS'!E738</f>
        <v>5431.01</v>
      </c>
      <c r="E731" s="2">
        <v>0</v>
      </c>
      <c r="F731" s="2">
        <v>0</v>
      </c>
      <c r="G731" s="3">
        <f t="shared" si="14"/>
        <v>9997.9996999999985</v>
      </c>
      <c r="H731" s="3">
        <f t="shared" si="15"/>
        <v>0.14000000000032742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28771.4</v>
      </c>
      <c r="D844" s="2">
        <f>'PR-RAS'!E851</f>
        <v>19027.05</v>
      </c>
      <c r="E844" s="2">
        <v>0</v>
      </c>
      <c r="F844" s="2">
        <v>0</v>
      </c>
      <c r="G844" s="3">
        <f t="shared" si="34"/>
        <v>56333.896499999995</v>
      </c>
      <c r="H844" s="3">
        <f t="shared" si="35"/>
        <v>0.4500000000007276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712200.2</v>
      </c>
      <c r="D1011" s="7">
        <f>BILANCA!E6</f>
        <v>733371.49000000011</v>
      </c>
      <c r="E1011" s="7">
        <v>0</v>
      </c>
      <c r="F1011" s="7">
        <v>0</v>
      </c>
      <c r="G1011" s="8">
        <f t="shared" ref="G1011:G1306" si="38">B1011/1000*C1011+B1011/500*D1011</f>
        <v>2178.9431800000002</v>
      </c>
      <c r="H1011" s="8">
        <f t="shared" si="35"/>
        <v>0.69000000006053597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608945.77999999991</v>
      </c>
      <c r="D1012" s="2">
        <f>BILANCA!E7</f>
        <v>625515.81000000006</v>
      </c>
      <c r="E1012" s="2">
        <v>0</v>
      </c>
      <c r="F1012" s="2">
        <v>0</v>
      </c>
      <c r="G1012" s="3">
        <f t="shared" si="38"/>
        <v>3719.9548000000004</v>
      </c>
      <c r="H1012" s="3">
        <f t="shared" si="35"/>
        <v>0.41000000003259629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605232.68999999994</v>
      </c>
      <c r="D1017" s="2">
        <f>BILANCA!E12</f>
        <v>621591.04000000004</v>
      </c>
      <c r="E1017" s="2">
        <v>0</v>
      </c>
      <c r="F1017" s="2">
        <v>0</v>
      </c>
      <c r="G1017" s="3">
        <f t="shared" si="38"/>
        <v>12938.903389999999</v>
      </c>
      <c r="H1017" s="3">
        <f t="shared" si="35"/>
        <v>0.35000000009313226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247940.30999999994</v>
      </c>
      <c r="D1018" s="2">
        <f>BILANCA!E13</f>
        <v>247192.27000000002</v>
      </c>
      <c r="E1018" s="2">
        <v>0</v>
      </c>
      <c r="F1018" s="2">
        <v>0</v>
      </c>
      <c r="G1018" s="3">
        <f t="shared" si="38"/>
        <v>5938.5987999999998</v>
      </c>
      <c r="H1018" s="3">
        <f t="shared" si="35"/>
        <v>0.57999999995809048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750028.44</v>
      </c>
      <c r="D1020" s="2">
        <f>BILANCA!E15</f>
        <v>749280.4</v>
      </c>
      <c r="E1020" s="2">
        <v>0</v>
      </c>
      <c r="F1020" s="2">
        <v>0</v>
      </c>
      <c r="G1020" s="3">
        <f t="shared" si="38"/>
        <v>22485.892400000001</v>
      </c>
      <c r="H1020" s="3">
        <f t="shared" si="35"/>
        <v>0.83999999996740371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19168.14</v>
      </c>
      <c r="D1022" s="2">
        <f>BILANCA!E17</f>
        <v>19168.14</v>
      </c>
      <c r="E1022" s="2">
        <v>0</v>
      </c>
      <c r="F1022" s="2">
        <v>0</v>
      </c>
      <c r="G1022" s="3">
        <f t="shared" si="38"/>
        <v>690.05304000000001</v>
      </c>
      <c r="H1022" s="3">
        <f t="shared" si="35"/>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521256.27</v>
      </c>
      <c r="D1023" s="2">
        <f>BILANCA!E18</f>
        <v>521256.27</v>
      </c>
      <c r="E1023" s="2">
        <v>0</v>
      </c>
      <c r="F1023" s="2">
        <v>0</v>
      </c>
      <c r="G1023" s="3">
        <f t="shared" si="38"/>
        <v>20328.99453</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108978.71000000002</v>
      </c>
      <c r="D1024" s="2">
        <f>BILANCA!E19</f>
        <v>126085.09999999998</v>
      </c>
      <c r="E1024" s="2">
        <v>0</v>
      </c>
      <c r="F1024" s="2">
        <v>0</v>
      </c>
      <c r="G1024" s="3">
        <f t="shared" si="38"/>
        <v>5056.0847400000002</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230223.63</v>
      </c>
      <c r="D1025" s="2">
        <f>BILANCA!E20</f>
        <v>228082.97</v>
      </c>
      <c r="E1025" s="2">
        <v>0</v>
      </c>
      <c r="F1025" s="2">
        <v>0</v>
      </c>
      <c r="G1025" s="3">
        <f t="shared" si="38"/>
        <v>10295.84355</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15258.64</v>
      </c>
      <c r="D1026" s="2">
        <f>BILANCA!E21</f>
        <v>15258.64</v>
      </c>
      <c r="E1026" s="2">
        <v>0</v>
      </c>
      <c r="F1026" s="2">
        <v>0</v>
      </c>
      <c r="G1026" s="3">
        <f t="shared" si="38"/>
        <v>732.41471999999999</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22829.84</v>
      </c>
      <c r="D1027" s="2">
        <f>BILANCA!E22</f>
        <v>22829.84</v>
      </c>
      <c r="E1027" s="2">
        <v>0</v>
      </c>
      <c r="F1027" s="2">
        <v>0</v>
      </c>
      <c r="G1027" s="3">
        <f t="shared" si="38"/>
        <v>1164.3218400000001</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31388.94</v>
      </c>
      <c r="D1029" s="2">
        <f>BILANCA!E24</f>
        <v>31388.94</v>
      </c>
      <c r="E1029" s="2">
        <v>0</v>
      </c>
      <c r="F1029" s="2">
        <v>0</v>
      </c>
      <c r="G1029" s="3">
        <f t="shared" si="38"/>
        <v>1789.16958</v>
      </c>
      <c r="H1029" s="3">
        <f t="shared" si="35"/>
        <v>0.12000000000261934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9302.43</v>
      </c>
      <c r="D1030" s="2">
        <f>BILANCA!E25</f>
        <v>9302.43</v>
      </c>
      <c r="E1030" s="2">
        <v>0</v>
      </c>
      <c r="F1030" s="2">
        <v>0</v>
      </c>
      <c r="G1030" s="3">
        <f t="shared" si="38"/>
        <v>558.14580000000001</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23060.54</v>
      </c>
      <c r="D1031" s="2">
        <f>BILANCA!E26</f>
        <v>23060.54</v>
      </c>
      <c r="E1031" s="2">
        <v>0</v>
      </c>
      <c r="F1031" s="2">
        <v>0</v>
      </c>
      <c r="G1031" s="3">
        <f t="shared" si="38"/>
        <v>1452.8140200000003</v>
      </c>
      <c r="H1031" s="3">
        <f t="shared" si="35"/>
        <v>0.91999999999825377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223085.31</v>
      </c>
      <c r="D1033" s="2">
        <f>BILANCA!E28</f>
        <v>203838.26</v>
      </c>
      <c r="E1033" s="2">
        <v>0</v>
      </c>
      <c r="F1033" s="2">
        <v>0</v>
      </c>
      <c r="G1033" s="3">
        <f t="shared" si="38"/>
        <v>14507.52209</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248313.66999999998</v>
      </c>
      <c r="D1040" s="2">
        <f>BILANCA!E35</f>
        <v>248313.66999999998</v>
      </c>
      <c r="E1040" s="2">
        <v>0</v>
      </c>
      <c r="F1040" s="2">
        <v>0</v>
      </c>
      <c r="G1040" s="3">
        <f t="shared" si="38"/>
        <v>22348.230299999996</v>
      </c>
      <c r="H1040" s="3">
        <f t="shared" si="35"/>
        <v>0.66000000003259629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249252.27</v>
      </c>
      <c r="D1041" s="2">
        <f>BILANCA!E36</f>
        <v>249252.27</v>
      </c>
      <c r="E1041" s="2">
        <v>0</v>
      </c>
      <c r="F1041" s="2">
        <v>0</v>
      </c>
      <c r="G1041" s="3">
        <f t="shared" si="38"/>
        <v>23180.461109999997</v>
      </c>
      <c r="H1041" s="3">
        <f t="shared" si="35"/>
        <v>0.53999999997904524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938.6</v>
      </c>
      <c r="D1045" s="2">
        <f>BILANCA!E40</f>
        <v>938.6</v>
      </c>
      <c r="E1045" s="2">
        <v>0</v>
      </c>
      <c r="F1045" s="2">
        <v>0</v>
      </c>
      <c r="G1045" s="3">
        <f t="shared" si="38"/>
        <v>98.553000000000026</v>
      </c>
      <c r="H1045" s="3">
        <f t="shared" si="35"/>
        <v>0.79999999999995453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683.68999999999869</v>
      </c>
      <c r="D1057" s="2">
        <f>BILANCA!E52</f>
        <v>895.37000000000262</v>
      </c>
      <c r="E1057" s="2">
        <v>0</v>
      </c>
      <c r="F1057" s="2">
        <v>0</v>
      </c>
      <c r="G1057" s="3">
        <f t="shared" si="38"/>
        <v>116.29821000000018</v>
      </c>
      <c r="H1057" s="3">
        <f t="shared" si="35"/>
        <v>0.68000000000392902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31089.51</v>
      </c>
      <c r="D1059" s="2">
        <f>BILANCA!E54</f>
        <v>32442.49</v>
      </c>
      <c r="E1059" s="2">
        <v>0</v>
      </c>
      <c r="F1059" s="2">
        <v>0</v>
      </c>
      <c r="G1059" s="3">
        <f t="shared" si="38"/>
        <v>4702.7500100000007</v>
      </c>
      <c r="H1059" s="3">
        <f t="shared" si="35"/>
        <v>0.98000000000320142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30405.82</v>
      </c>
      <c r="D1060" s="2">
        <f>BILANCA!E55</f>
        <v>31547.119999999999</v>
      </c>
      <c r="E1060" s="2">
        <v>0</v>
      </c>
      <c r="F1060" s="2">
        <v>0</v>
      </c>
      <c r="G1060" s="3">
        <f t="shared" si="38"/>
        <v>4675.0030000000006</v>
      </c>
      <c r="H1060" s="3">
        <f t="shared" si="35"/>
        <v>0.2999999999992724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3029.4</v>
      </c>
      <c r="D1061" s="2">
        <f>BILANCA!E56</f>
        <v>3029.4</v>
      </c>
      <c r="E1061" s="2">
        <v>0</v>
      </c>
      <c r="F1061" s="2">
        <v>0</v>
      </c>
      <c r="G1061" s="3">
        <f t="shared" si="38"/>
        <v>463.4982</v>
      </c>
      <c r="H1061" s="3">
        <f t="shared" si="35"/>
        <v>0.8000000000001819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3029.4</v>
      </c>
      <c r="D1063" s="2">
        <f>BILANCA!E58</f>
        <v>3029.4</v>
      </c>
      <c r="E1063" s="2">
        <v>0</v>
      </c>
      <c r="F1063" s="2">
        <v>0</v>
      </c>
      <c r="G1063" s="3">
        <f t="shared" si="38"/>
        <v>481.6746</v>
      </c>
      <c r="H1063" s="3">
        <f t="shared" si="35"/>
        <v>0.8000000000001819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103254.42</v>
      </c>
      <c r="D1074" s="2">
        <f>BILANCA!E69</f>
        <v>107855.68000000001</v>
      </c>
      <c r="E1074" s="2">
        <v>0</v>
      </c>
      <c r="F1074" s="2">
        <v>0</v>
      </c>
      <c r="G1074" s="3">
        <f t="shared" si="38"/>
        <v>20413.80992</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21831.95</v>
      </c>
      <c r="D1075" s="2">
        <f>BILANCA!E70</f>
        <v>0</v>
      </c>
      <c r="E1075" s="2">
        <v>0</v>
      </c>
      <c r="F1075" s="2">
        <v>0</v>
      </c>
      <c r="G1075" s="3">
        <f t="shared" si="38"/>
        <v>1419.0767500000002</v>
      </c>
      <c r="H1075" s="3">
        <f t="shared" si="35"/>
        <v>4.9999999999272404E-2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21831.95</v>
      </c>
      <c r="D1076" s="2">
        <f>BILANCA!E71</f>
        <v>0</v>
      </c>
      <c r="E1076" s="2">
        <v>0</v>
      </c>
      <c r="F1076" s="2">
        <v>0</v>
      </c>
      <c r="G1076" s="3">
        <f t="shared" si="38"/>
        <v>1440.9087000000002</v>
      </c>
      <c r="H1076" s="3">
        <f t="shared" si="35"/>
        <v>4.9999999999272404E-2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21831.95</v>
      </c>
      <c r="D1078" s="2">
        <f>BILANCA!E73</f>
        <v>0</v>
      </c>
      <c r="E1078" s="2">
        <v>0</v>
      </c>
      <c r="F1078" s="2">
        <v>0</v>
      </c>
      <c r="G1078" s="3">
        <f t="shared" si="38"/>
        <v>1484.5726000000002</v>
      </c>
      <c r="H1078" s="3">
        <f t="shared" si="35"/>
        <v>4.9999999999272404E-2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8029.78</v>
      </c>
      <c r="D1087" s="2">
        <f>BILANCA!E82</f>
        <v>739.38</v>
      </c>
      <c r="E1087" s="2">
        <v>0</v>
      </c>
      <c r="F1087" s="2">
        <v>0</v>
      </c>
      <c r="G1087" s="3">
        <f t="shared" si="38"/>
        <v>732.15757999999994</v>
      </c>
      <c r="H1087" s="3">
        <f t="shared" si="35"/>
        <v>0.60000000000025011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8029.78</v>
      </c>
      <c r="D1092" s="2">
        <f>BILANCA!E87</f>
        <v>739.38</v>
      </c>
      <c r="E1092" s="2">
        <v>0</v>
      </c>
      <c r="F1092" s="2">
        <v>0</v>
      </c>
      <c r="G1092" s="3">
        <f t="shared" si="38"/>
        <v>779.70028000000002</v>
      </c>
      <c r="H1092" s="3">
        <f t="shared" si="35"/>
        <v>0.60000000000025011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6.64</v>
      </c>
      <c r="D1152" s="2">
        <f>BILANCA!E147</f>
        <v>107116.3</v>
      </c>
      <c r="E1152" s="2">
        <v>0</v>
      </c>
      <c r="F1152" s="2">
        <v>0</v>
      </c>
      <c r="G1152" s="3">
        <f t="shared" si="38"/>
        <v>30421.972079999996</v>
      </c>
      <c r="H1152" s="3">
        <f t="shared" si="41"/>
        <v>0.6600000000029107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72683.72</v>
      </c>
      <c r="E1155" s="2">
        <v>0</v>
      </c>
      <c r="F1155" s="2">
        <v>0</v>
      </c>
      <c r="G1155" s="3">
        <f t="shared" si="38"/>
        <v>21078.2788</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72683.72</v>
      </c>
      <c r="E1161" s="2">
        <v>0</v>
      </c>
      <c r="F1161" s="2">
        <v>0</v>
      </c>
      <c r="G1161" s="3">
        <f t="shared" si="38"/>
        <v>21950.48344</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v>
      </c>
      <c r="D1166" s="2">
        <f>BILANCA!E161</f>
        <v>249.57</v>
      </c>
      <c r="E1166" s="2">
        <v>0</v>
      </c>
      <c r="F1166" s="2">
        <v>0</v>
      </c>
      <c r="G1166" s="3">
        <f t="shared" si="38"/>
        <v>78.901679999999985</v>
      </c>
      <c r="H1166" s="3">
        <f t="shared" si="41"/>
        <v>0.79000000000000714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34183.01</v>
      </c>
      <c r="E1167" s="2">
        <v>0</v>
      </c>
      <c r="F1167" s="2">
        <v>0</v>
      </c>
      <c r="G1167" s="3">
        <f t="shared" si="38"/>
        <v>10733.46514</v>
      </c>
      <c r="H1167" s="3">
        <f t="shared" si="41"/>
        <v>1.0000000002037268E-2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73386.05</v>
      </c>
      <c r="D1176" s="2">
        <f>BILANCA!E171</f>
        <v>0</v>
      </c>
      <c r="E1176" s="2">
        <v>0</v>
      </c>
      <c r="F1176" s="2">
        <v>0</v>
      </c>
      <c r="G1176" s="3">
        <f t="shared" si="38"/>
        <v>12182.0843</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73386.05</v>
      </c>
      <c r="D1179" s="2">
        <f>BILANCA!E174</f>
        <v>0</v>
      </c>
      <c r="E1179" s="2">
        <v>0</v>
      </c>
      <c r="F1179" s="2">
        <v>0</v>
      </c>
      <c r="G1179" s="3">
        <f t="shared" si="38"/>
        <v>12402.242450000002</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712200.2</v>
      </c>
      <c r="D1180" s="2">
        <f>BILANCA!E176</f>
        <v>733371.49000000011</v>
      </c>
      <c r="E1180" s="2">
        <v>0</v>
      </c>
      <c r="F1180" s="2">
        <v>0</v>
      </c>
      <c r="G1180" s="3">
        <f t="shared" si="38"/>
        <v>370420.34060000005</v>
      </c>
      <c r="H1180" s="3">
        <f t="shared" si="41"/>
        <v>0.69000000006053597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84323.24</v>
      </c>
      <c r="D1181" s="2">
        <f>BILANCA!E177</f>
        <v>73779.400000000009</v>
      </c>
      <c r="E1181" s="2">
        <v>0</v>
      </c>
      <c r="F1181" s="2">
        <v>0</v>
      </c>
      <c r="G1181" s="3">
        <f t="shared" si="38"/>
        <v>39651.828840000009</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84323.24</v>
      </c>
      <c r="D1182" s="2">
        <f>BILANCA!E178</f>
        <v>73630.080000000002</v>
      </c>
      <c r="E1182" s="2">
        <v>0</v>
      </c>
      <c r="F1182" s="2">
        <v>0</v>
      </c>
      <c r="G1182" s="3">
        <f t="shared" si="38"/>
        <v>39832.344799999999</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73121.5</v>
      </c>
      <c r="D1183" s="2">
        <f>BILANCA!E179</f>
        <v>72683.72</v>
      </c>
      <c r="E1183" s="2">
        <v>0</v>
      </c>
      <c r="F1183" s="2">
        <v>0</v>
      </c>
      <c r="G1183" s="3">
        <f t="shared" si="38"/>
        <v>37798.586620000002</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2953</v>
      </c>
      <c r="D1184" s="2">
        <f>BILANCA!E180</f>
        <v>946.36</v>
      </c>
      <c r="E1184" s="2">
        <v>0</v>
      </c>
      <c r="F1184" s="2">
        <v>0</v>
      </c>
      <c r="G1184" s="3">
        <f t="shared" si="38"/>
        <v>843.15527999999995</v>
      </c>
      <c r="H1184" s="3">
        <f t="shared" si="41"/>
        <v>0.36000000000001364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50.32</v>
      </c>
      <c r="D1185" s="2">
        <f>BILANCA!E181</f>
        <v>0</v>
      </c>
      <c r="E1185" s="2">
        <v>0</v>
      </c>
      <c r="F1185" s="2">
        <v>0</v>
      </c>
      <c r="G1185" s="3">
        <f t="shared" si="38"/>
        <v>8.8059999999999992</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50.32</v>
      </c>
      <c r="D1188" s="2">
        <f>BILANCA!E184</f>
        <v>0</v>
      </c>
      <c r="E1188" s="2">
        <v>0</v>
      </c>
      <c r="F1188" s="2">
        <v>0</v>
      </c>
      <c r="G1188" s="3">
        <f t="shared" si="38"/>
        <v>8.9569600000000005</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8198.42</v>
      </c>
      <c r="D1200" s="2">
        <f>BILANCA!E196</f>
        <v>0</v>
      </c>
      <c r="E1200" s="2">
        <v>0</v>
      </c>
      <c r="F1200" s="2">
        <v>0</v>
      </c>
      <c r="G1200" s="3">
        <f t="shared" si="38"/>
        <v>1557.6998000000001</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149.32</v>
      </c>
      <c r="E1251" s="2">
        <v>0</v>
      </c>
      <c r="F1251" s="2">
        <v>0</v>
      </c>
      <c r="G1251" s="3">
        <f>B1251/1000*C1251+B1251/500*D1251</f>
        <v>71.972239999999999</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627876.96</v>
      </c>
      <c r="D1255" s="2">
        <f>BILANCA!E251</f>
        <v>659592.09000000008</v>
      </c>
      <c r="E1255" s="2">
        <v>0</v>
      </c>
      <c r="F1255" s="2">
        <v>0</v>
      </c>
      <c r="G1255" s="3">
        <f t="shared" si="38"/>
        <v>477029.97930000001</v>
      </c>
      <c r="H1255" s="3">
        <f t="shared" si="41"/>
        <v>0.13000000012107193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617271.72</v>
      </c>
      <c r="D1256" s="2">
        <f>BILANCA!E252</f>
        <v>625515.81000000006</v>
      </c>
      <c r="E1256" s="2">
        <v>0</v>
      </c>
      <c r="F1256" s="2">
        <v>0</v>
      </c>
      <c r="G1256" s="3">
        <f t="shared" si="38"/>
        <v>459602.62164000003</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617271.72</v>
      </c>
      <c r="D1257" s="2">
        <f>BILANCA!E253</f>
        <v>625515.81000000006</v>
      </c>
      <c r="E1257" s="2">
        <v>0</v>
      </c>
      <c r="F1257" s="2">
        <v>0</v>
      </c>
      <c r="G1257" s="3">
        <f t="shared" si="38"/>
        <v>461470.92498000001</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10598.600000000006</v>
      </c>
      <c r="D1259" s="2">
        <f>BILANCA!E255</f>
        <v>-38857.010000000009</v>
      </c>
      <c r="E1259" s="2">
        <v>0</v>
      </c>
      <c r="F1259" s="2">
        <v>0</v>
      </c>
      <c r="G1259" s="3">
        <f t="shared" si="38"/>
        <v>-16711.739580000005</v>
      </c>
      <c r="H1259" s="3">
        <f t="shared" si="41"/>
        <v>0.41000000000349246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134736.41</v>
      </c>
      <c r="D1260" s="2">
        <f>BILANCA!E256</f>
        <v>133408.97</v>
      </c>
      <c r="E1260" s="2">
        <v>0</v>
      </c>
      <c r="F1260" s="2">
        <v>0</v>
      </c>
      <c r="G1260" s="3">
        <f t="shared" si="38"/>
        <v>100388.58749999999</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134736.41</v>
      </c>
      <c r="D1261" s="2">
        <f>BILANCA!E257</f>
        <v>133408.97</v>
      </c>
      <c r="E1261" s="2">
        <v>0</v>
      </c>
      <c r="F1261" s="2">
        <v>0</v>
      </c>
      <c r="G1261" s="3">
        <f t="shared" si="38"/>
        <v>100790.14184999999</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124137.81</v>
      </c>
      <c r="D1264" s="2">
        <f>BILANCA!E260</f>
        <v>172265.98</v>
      </c>
      <c r="E1264" s="2">
        <v>0</v>
      </c>
      <c r="F1264" s="2">
        <v>0</v>
      </c>
      <c r="G1264" s="3">
        <f t="shared" si="38"/>
        <v>119042.12158000001</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124137.81</v>
      </c>
      <c r="D1266" s="2">
        <f>BILANCA!E262</f>
        <v>172265.98</v>
      </c>
      <c r="E1266" s="2">
        <v>0</v>
      </c>
      <c r="F1266" s="2">
        <v>0</v>
      </c>
      <c r="G1266" s="3">
        <f t="shared" si="38"/>
        <v>119979.46112000001</v>
      </c>
      <c r="H1266" s="3">
        <f t="shared" si="41"/>
        <v>0.20999999999185093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6.64</v>
      </c>
      <c r="D1278" s="2">
        <f>BILANCA!E274</f>
        <v>72933.290000000008</v>
      </c>
      <c r="E1278" s="2">
        <v>0</v>
      </c>
      <c r="F1278" s="2">
        <v>0</v>
      </c>
      <c r="G1278" s="3">
        <f t="shared" si="38"/>
        <v>39094.022960000002</v>
      </c>
      <c r="H1278" s="3">
        <f t="shared" si="41"/>
        <v>0.65000000000814939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72683.72</v>
      </c>
      <c r="E1281" s="2">
        <v>0</v>
      </c>
      <c r="F1281" s="2">
        <v>0</v>
      </c>
      <c r="G1281" s="3">
        <f t="shared" si="48"/>
        <v>39394.576240000002</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72683.72</v>
      </c>
      <c r="E1287" s="2">
        <v>0</v>
      </c>
      <c r="F1287" s="2">
        <v>0</v>
      </c>
      <c r="G1287" s="3">
        <f t="shared" si="48"/>
        <v>40266.780880000006</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6.64</v>
      </c>
      <c r="D1292" s="2">
        <f>BILANCA!E288</f>
        <v>249.57</v>
      </c>
      <c r="E1292" s="2">
        <v>0</v>
      </c>
      <c r="F1292" s="2">
        <v>0</v>
      </c>
      <c r="G1292" s="3">
        <f t="shared" si="48"/>
        <v>142.62995999999998</v>
      </c>
      <c r="H1292" s="3">
        <f t="shared" si="49"/>
        <v>0.79000000000000714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6.64</v>
      </c>
      <c r="D1305" s="2">
        <f>BILANCA!E302</f>
        <v>107116.3</v>
      </c>
      <c r="E1305" s="2">
        <v>0</v>
      </c>
      <c r="F1305" s="2">
        <v>0</v>
      </c>
      <c r="G1305" s="3">
        <f t="shared" si="38"/>
        <v>63200.575799999999</v>
      </c>
      <c r="H1305" s="3">
        <f t="shared" si="41"/>
        <v>0.6600000000029107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8029.78</v>
      </c>
      <c r="D1311" s="2">
        <f>BILANCA!E308</f>
        <v>739.38</v>
      </c>
      <c r="E1311" s="2">
        <v>0</v>
      </c>
      <c r="F1311" s="2">
        <v>0</v>
      </c>
      <c r="G1311" s="3">
        <f t="shared" si="52"/>
        <v>2862.0705400000002</v>
      </c>
      <c r="H1311" s="3">
        <f t="shared" si="41"/>
        <v>0.60000000000025011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34183.01</v>
      </c>
      <c r="E1338" s="2">
        <v>0</v>
      </c>
      <c r="F1338" s="2">
        <v>0</v>
      </c>
      <c r="G1338" s="3">
        <f t="shared" si="52"/>
        <v>22424.05456</v>
      </c>
      <c r="H1338" s="3">
        <f t="shared" si="41"/>
        <v>1.0000000002037268E-2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84323.24</v>
      </c>
      <c r="D1339" s="2">
        <f>BILANCA!E336</f>
        <v>73630.080000000002</v>
      </c>
      <c r="E1339" s="2">
        <v>0</v>
      </c>
      <c r="F1339" s="2">
        <v>0</v>
      </c>
      <c r="G1339" s="3">
        <f t="shared" si="52"/>
        <v>76190.938600000009</v>
      </c>
      <c r="H1339" s="3">
        <f t="shared" si="41"/>
        <v>0.32000000000698492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149.32</v>
      </c>
      <c r="E1383" s="2">
        <v>0</v>
      </c>
      <c r="F1383" s="2">
        <v>0</v>
      </c>
      <c r="G1383" s="3">
        <f t="shared" si="59"/>
        <v>111.39272</v>
      </c>
      <c r="H1383" s="3">
        <f t="shared" si="60"/>
        <v>0.31999999999999318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1053106.56</v>
      </c>
      <c r="D1510" s="2">
        <f>'RAS-funkcijski'!E114</f>
        <v>1138357.3700000001</v>
      </c>
      <c r="E1510" s="2">
        <v>0</v>
      </c>
      <c r="F1510" s="2">
        <v>0</v>
      </c>
      <c r="G1510" s="3">
        <f t="shared" si="52"/>
        <v>366280.34300000005</v>
      </c>
      <c r="H1510" s="3">
        <f t="shared" si="63"/>
        <v>0.81000000005587935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1053106.56</v>
      </c>
      <c r="D1514" s="2">
        <f>'RAS-funkcijski'!E118</f>
        <v>1138357.3700000001</v>
      </c>
      <c r="E1514" s="2">
        <v>0</v>
      </c>
      <c r="F1514" s="2">
        <v>0</v>
      </c>
      <c r="G1514" s="3">
        <f t="shared" si="52"/>
        <v>379599.62820000004</v>
      </c>
      <c r="H1514" s="3">
        <f t="shared" si="63"/>
        <v>0.81000000005587935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1053106.56</v>
      </c>
      <c r="D1516" s="2">
        <f>'RAS-funkcijski'!E120</f>
        <v>1138357.3700000001</v>
      </c>
      <c r="E1516" s="2">
        <v>0</v>
      </c>
      <c r="F1516" s="2">
        <v>0</v>
      </c>
      <c r="G1516" s="3">
        <f t="shared" si="52"/>
        <v>386259.27080000006</v>
      </c>
      <c r="H1516" s="3">
        <f t="shared" si="63"/>
        <v>0.81000000005587935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1053106.56</v>
      </c>
      <c r="D1537" s="14">
        <f>'RAS-funkcijski'!E141</f>
        <v>1138357.3700000001</v>
      </c>
      <c r="E1537" s="14">
        <v>0</v>
      </c>
      <c r="F1537" s="14">
        <v>0</v>
      </c>
      <c r="G1537" s="15">
        <f t="shared" si="52"/>
        <v>456185.51810000004</v>
      </c>
      <c r="H1537" s="15">
        <f t="shared" si="63"/>
        <v>0.81000000005587935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84323.24</v>
      </c>
      <c r="D1582" s="7"/>
      <c r="E1582" s="7">
        <v>0</v>
      </c>
      <c r="F1582" s="7">
        <v>0</v>
      </c>
      <c r="G1582" s="8">
        <f t="shared" ref="G1582:G1686" si="70">B1582/1000*C1582</f>
        <v>84.323240000000013</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1113104</v>
      </c>
      <c r="D1583" s="2">
        <v>0</v>
      </c>
      <c r="E1583" s="2">
        <v>0</v>
      </c>
      <c r="F1583" s="2">
        <v>0</v>
      </c>
      <c r="G1583" s="3">
        <f t="shared" si="70"/>
        <v>2226.2080000000001</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1099204.31</v>
      </c>
      <c r="D1585" s="2">
        <v>0</v>
      </c>
      <c r="E1585" s="2">
        <v>0</v>
      </c>
      <c r="F1585" s="2">
        <v>0</v>
      </c>
      <c r="G1585" s="3">
        <f t="shared" si="70"/>
        <v>4396.8172400000003</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968863.83</v>
      </c>
      <c r="D1586" s="2">
        <v>0</v>
      </c>
      <c r="E1586" s="2">
        <v>0</v>
      </c>
      <c r="F1586" s="2">
        <v>0</v>
      </c>
      <c r="G1586" s="3">
        <f t="shared" si="70"/>
        <v>4844.3191500000003</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129760.91</v>
      </c>
      <c r="D1587" s="2">
        <v>0</v>
      </c>
      <c r="E1587" s="2">
        <v>0</v>
      </c>
      <c r="F1587" s="2">
        <v>0</v>
      </c>
      <c r="G1587" s="3">
        <f t="shared" si="70"/>
        <v>778.56546000000003</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579.57000000000005</v>
      </c>
      <c r="D1588" s="2">
        <v>0</v>
      </c>
      <c r="E1588" s="2">
        <v>0</v>
      </c>
      <c r="F1588" s="2">
        <v>0</v>
      </c>
      <c r="G1588" s="3">
        <f t="shared" si="70"/>
        <v>4.0569900000000008</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3880.8</v>
      </c>
      <c r="D1594" s="2">
        <v>0</v>
      </c>
      <c r="E1594" s="2">
        <v>0</v>
      </c>
      <c r="F1594" s="2">
        <v>0</v>
      </c>
      <c r="G1594" s="3">
        <f t="shared" si="70"/>
        <v>50.450400000000002</v>
      </c>
      <c r="H1594" s="3">
        <f t="shared" si="71"/>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10018.89</v>
      </c>
      <c r="D1601" s="2">
        <v>0</v>
      </c>
      <c r="E1601" s="2">
        <v>0</v>
      </c>
      <c r="F1601" s="2">
        <v>0</v>
      </c>
      <c r="G1601" s="3">
        <f>B1601/1000*C1601</f>
        <v>200.37779999999998</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1123647.8399999999</v>
      </c>
      <c r="D1602" s="2">
        <v>0</v>
      </c>
      <c r="E1602" s="2">
        <v>0</v>
      </c>
      <c r="F1602" s="2">
        <v>0</v>
      </c>
      <c r="G1602" s="3">
        <f t="shared" si="70"/>
        <v>23596.604639999998</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1109897.4699999997</v>
      </c>
      <c r="D1604" s="2">
        <v>0</v>
      </c>
      <c r="E1604" s="2">
        <v>0</v>
      </c>
      <c r="F1604" s="2">
        <v>0</v>
      </c>
      <c r="G1604" s="3">
        <f t="shared" si="70"/>
        <v>25527.641809999994</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979640.69</v>
      </c>
      <c r="D1605" s="2">
        <v>0</v>
      </c>
      <c r="E1605" s="2">
        <v>0</v>
      </c>
      <c r="F1605" s="2">
        <v>0</v>
      </c>
      <c r="G1605" s="3">
        <f t="shared" si="70"/>
        <v>23511.376560000001</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129626.89</v>
      </c>
      <c r="D1606" s="2">
        <v>0</v>
      </c>
      <c r="E1606" s="2">
        <v>0</v>
      </c>
      <c r="F1606" s="2">
        <v>0</v>
      </c>
      <c r="G1606" s="3">
        <f t="shared" si="70"/>
        <v>3240.6722500000001</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629.89</v>
      </c>
      <c r="D1607" s="2">
        <v>0</v>
      </c>
      <c r="E1607" s="2">
        <v>0</v>
      </c>
      <c r="F1607" s="2">
        <v>0</v>
      </c>
      <c r="G1607" s="3">
        <f t="shared" si="70"/>
        <v>16.377139999999997</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3880.8</v>
      </c>
      <c r="D1613" s="2">
        <v>0</v>
      </c>
      <c r="E1613" s="2">
        <v>0</v>
      </c>
      <c r="F1613" s="2">
        <v>0</v>
      </c>
      <c r="G1613" s="3">
        <f t="shared" si="70"/>
        <v>124.18560000000001</v>
      </c>
      <c r="H1613" s="3">
        <f t="shared" si="71"/>
        <v>0.1999999999998181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9869.57</v>
      </c>
      <c r="D1620" s="2">
        <v>0</v>
      </c>
      <c r="E1620" s="2">
        <v>0</v>
      </c>
      <c r="F1620" s="2">
        <v>0</v>
      </c>
      <c r="G1620" s="3">
        <f>B1620/1000*C1620</f>
        <v>384.91323</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73779.40000000014</v>
      </c>
      <c r="D1621" s="2">
        <v>0</v>
      </c>
      <c r="E1621" s="2">
        <v>0</v>
      </c>
      <c r="F1621" s="2">
        <v>0</v>
      </c>
      <c r="G1621" s="3">
        <f t="shared" si="70"/>
        <v>2951.1760000000058</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73779.400000000009</v>
      </c>
      <c r="D1622" s="2">
        <v>0</v>
      </c>
      <c r="E1622" s="2">
        <v>0</v>
      </c>
      <c r="F1622" s="2">
        <v>0</v>
      </c>
      <c r="G1622" s="3">
        <f t="shared" si="70"/>
        <v>3024.9554000000003</v>
      </c>
      <c r="H1622" s="3">
        <f t="shared" si="71"/>
        <v>0.40000000000873115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73630.080000000002</v>
      </c>
      <c r="D1628" s="2">
        <v>0</v>
      </c>
      <c r="E1628" s="2">
        <v>0</v>
      </c>
      <c r="F1628" s="2">
        <v>0</v>
      </c>
      <c r="G1628" s="3">
        <f t="shared" si="70"/>
        <v>3460.6137600000002</v>
      </c>
      <c r="H1628" s="3">
        <f t="shared" si="71"/>
        <v>8.000000000174623E-2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72683.72</v>
      </c>
      <c r="D1629" s="2">
        <v>0</v>
      </c>
      <c r="E1629" s="2">
        <v>0</v>
      </c>
      <c r="F1629" s="2">
        <v>0</v>
      </c>
      <c r="G1629" s="3">
        <f t="shared" si="70"/>
        <v>3488.8185600000002</v>
      </c>
      <c r="H1629" s="3">
        <f t="shared" si="71"/>
        <v>0.27999999999883585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72683.72</v>
      </c>
      <c r="D1630" s="2">
        <v>0</v>
      </c>
      <c r="E1630" s="2">
        <v>0</v>
      </c>
      <c r="F1630" s="2">
        <v>0</v>
      </c>
      <c r="G1630" s="3">
        <f t="shared" si="70"/>
        <v>3561.5022800000002</v>
      </c>
      <c r="H1630" s="3">
        <f t="shared" si="71"/>
        <v>0.27999999999883585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946.36</v>
      </c>
      <c r="D1634" s="2">
        <v>0</v>
      </c>
      <c r="E1634" s="2">
        <v>0</v>
      </c>
      <c r="F1634" s="2">
        <v>0</v>
      </c>
      <c r="G1634" s="3">
        <f t="shared" si="70"/>
        <v>50.157080000000001</v>
      </c>
      <c r="H1634" s="3">
        <f t="shared" si="71"/>
        <v>0.36000000000001364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946.36</v>
      </c>
      <c r="D1635" s="2">
        <v>0</v>
      </c>
      <c r="E1635" s="2">
        <v>0</v>
      </c>
      <c r="F1635" s="2">
        <v>0</v>
      </c>
      <c r="G1635" s="3">
        <f t="shared" si="70"/>
        <v>51.103439999999999</v>
      </c>
      <c r="H1635" s="3">
        <f t="shared" si="71"/>
        <v>0.36000000000001364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149.32</v>
      </c>
      <c r="D1680" s="2">
        <v>0</v>
      </c>
      <c r="E1680" s="2">
        <v>0</v>
      </c>
      <c r="F1680" s="2">
        <v>0</v>
      </c>
      <c r="G1680" s="3">
        <f>B1680/1000*C1680</f>
        <v>14.782679999999999</v>
      </c>
      <c r="H1680" s="3">
        <f>ABS(C1680-ROUND(C1680,0))</f>
        <v>0.31999999999999318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1032684</v>
      </c>
      <c r="I17" s="275">
        <f>'PR-RAS'!E6</f>
        <v>1079014.56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1052300.31</v>
      </c>
      <c r="I18" s="275">
        <f>'PR-RAS'!E152</f>
        <v>1134476.57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10598.599999999948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38857.010000000053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608945.77999999991</v>
      </c>
      <c r="I22" s="275">
        <f>BILANCA!E7</f>
        <v>625515.81000000006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103254.42</v>
      </c>
      <c r="I23" s="275">
        <f>BILANCA!E69</f>
        <v>107855.68000000001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84323.24</v>
      </c>
      <c r="I24" s="275">
        <f>BILANCA!E177</f>
        <v>73779.400000000009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627876.96</v>
      </c>
      <c r="I25" s="275">
        <f>BILANCA!E251</f>
        <v>659592.09000000008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1053106.56</v>
      </c>
      <c r="I30" s="275">
        <f>'RAS-funkcijski'!E114</f>
        <v>1138357.3700000001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1053106.56</v>
      </c>
      <c r="I31" s="275">
        <f>'RAS-funkcijski'!E141</f>
        <v>1138357.3700000001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84323.24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73779.40000000014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73779.400000000009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1032684</v>
      </c>
      <c r="E6" s="60">
        <f>E7+E43+E49+E82+E106+E125+E134+E140</f>
        <v>1079014.56</v>
      </c>
      <c r="F6" s="45">
        <f t="shared" ref="F6:F132" si="0">IF(D6&lt;&gt;0,IF(E6/D6&gt;=100,"&gt;&gt;100",E6/D6*100),"-")</f>
        <v>104.48642179020882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909979.49</v>
      </c>
      <c r="E49" s="60">
        <f>E50+E53+E58+E61+E64+E68+E71+E74+E77</f>
        <v>934629.47000000009</v>
      </c>
      <c r="F49" s="45">
        <f t="shared" si="0"/>
        <v>102.70885006430201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887276.9</v>
      </c>
      <c r="E68" s="60">
        <f t="shared" si="11"/>
        <v>913364.66</v>
      </c>
      <c r="F68" s="45">
        <f t="shared" si="0"/>
        <v>102.94020502506038</v>
      </c>
    </row>
    <row r="69" spans="1:6" ht="12.75" customHeight="1" x14ac:dyDescent="0.2">
      <c r="A69" s="63" t="s">
        <v>141</v>
      </c>
      <c r="B69" s="64" t="s">
        <v>142</v>
      </c>
      <c r="C69" s="247" t="s">
        <v>141</v>
      </c>
      <c r="D69" s="194">
        <v>887276.9</v>
      </c>
      <c r="E69" s="194">
        <v>904364.66</v>
      </c>
      <c r="F69" s="45">
        <f t="shared" si="0"/>
        <v>101.9258655330709</v>
      </c>
    </row>
    <row r="70" spans="1:6" ht="24" x14ac:dyDescent="0.2">
      <c r="A70" s="63" t="s">
        <v>143</v>
      </c>
      <c r="B70" s="64" t="s">
        <v>144</v>
      </c>
      <c r="C70" s="247" t="s">
        <v>143</v>
      </c>
      <c r="D70" s="194">
        <v>0</v>
      </c>
      <c r="E70" s="194">
        <v>9000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22702.59</v>
      </c>
      <c r="E77" s="60">
        <f t="shared" si="14"/>
        <v>21264.81</v>
      </c>
      <c r="F77" s="45">
        <f t="shared" si="0"/>
        <v>93.666889989203881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22702.59</v>
      </c>
      <c r="E80" s="194">
        <v>21264.81</v>
      </c>
      <c r="F80" s="45">
        <f t="shared" si="0"/>
        <v>93.666889989203881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9607.6299999999992</v>
      </c>
      <c r="E106" s="60">
        <f>E107+E112+E120+E124</f>
        <v>18415.77</v>
      </c>
      <c r="F106" s="45">
        <f t="shared" si="0"/>
        <v>191.67859295164368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9607.6299999999992</v>
      </c>
      <c r="E112" s="60">
        <f t="shared" si="20"/>
        <v>18415.77</v>
      </c>
      <c r="F112" s="45">
        <f t="shared" si="0"/>
        <v>191.67859295164368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9607.6299999999992</v>
      </c>
      <c r="E117" s="194">
        <v>18415.77</v>
      </c>
      <c r="F117" s="45">
        <f t="shared" si="0"/>
        <v>191.67859295164368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3606.23</v>
      </c>
      <c r="E125" s="60">
        <f t="shared" si="22"/>
        <v>12666.74</v>
      </c>
      <c r="F125" s="45">
        <f t="shared" si="0"/>
        <v>351.24603810627718</v>
      </c>
    </row>
    <row r="126" spans="1:6" ht="12.75" customHeight="1" x14ac:dyDescent="0.2">
      <c r="A126" s="63">
        <v>661</v>
      </c>
      <c r="B126" s="65" t="s">
        <v>255</v>
      </c>
      <c r="C126" s="247" t="s">
        <v>256</v>
      </c>
      <c r="D126" s="60">
        <f t="shared" ref="D126:E126" si="23">SUM(D127:D128)</f>
        <v>3406.23</v>
      </c>
      <c r="E126" s="60">
        <f t="shared" si="23"/>
        <v>3952.16</v>
      </c>
      <c r="F126" s="45">
        <f t="shared" si="0"/>
        <v>116.02739685811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3406.23</v>
      </c>
      <c r="E128" s="194">
        <v>3952.16</v>
      </c>
      <c r="F128" s="45">
        <f t="shared" si="0"/>
        <v>116.02739685811</v>
      </c>
    </row>
    <row r="129" spans="1:6" ht="36" x14ac:dyDescent="0.2">
      <c r="A129" s="63">
        <v>663</v>
      </c>
      <c r="B129" s="182" t="s">
        <v>261</v>
      </c>
      <c r="C129" s="247" t="s">
        <v>262</v>
      </c>
      <c r="D129" s="60">
        <f t="shared" ref="D129:E129" si="24">SUM(D130:D133)</f>
        <v>200</v>
      </c>
      <c r="E129" s="60">
        <f t="shared" si="24"/>
        <v>8714.58</v>
      </c>
      <c r="F129" s="45">
        <f t="shared" si="0"/>
        <v>4357.29</v>
      </c>
    </row>
    <row r="130" spans="1:6" ht="12.75" customHeight="1" x14ac:dyDescent="0.2">
      <c r="A130" s="63">
        <v>6631</v>
      </c>
      <c r="B130" s="65" t="s">
        <v>263</v>
      </c>
      <c r="C130" s="247" t="s">
        <v>264</v>
      </c>
      <c r="D130" s="194">
        <v>200</v>
      </c>
      <c r="E130" s="194">
        <v>8714.58</v>
      </c>
      <c r="F130" s="45">
        <f t="shared" si="0"/>
        <v>4357.29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109490.65</v>
      </c>
      <c r="E134" s="60">
        <f t="shared" si="25"/>
        <v>113302.58</v>
      </c>
      <c r="F134" s="45">
        <f t="shared" ref="F134:F229" si="26">IF(D134&lt;&gt;0,IF(E134/D134&gt;=100,"&gt;&gt;100",E134/D134*100),"-")</f>
        <v>103.48151189165469</v>
      </c>
    </row>
    <row r="135" spans="1:6" ht="24" x14ac:dyDescent="0.2">
      <c r="A135" s="63">
        <v>671</v>
      </c>
      <c r="B135" s="182" t="s">
        <v>273</v>
      </c>
      <c r="C135" s="247" t="s">
        <v>274</v>
      </c>
      <c r="D135" s="60">
        <f t="shared" ref="D135:E135" si="27">SUM(D136:D138)</f>
        <v>109490.65</v>
      </c>
      <c r="E135" s="60">
        <f t="shared" si="27"/>
        <v>113302.58</v>
      </c>
      <c r="F135" s="45">
        <f t="shared" si="26"/>
        <v>103.48151189165469</v>
      </c>
    </row>
    <row r="136" spans="1:6" ht="12.75" customHeight="1" x14ac:dyDescent="0.2">
      <c r="A136" s="63">
        <v>6711</v>
      </c>
      <c r="B136" s="65" t="s">
        <v>275</v>
      </c>
      <c r="C136" s="247" t="s">
        <v>276</v>
      </c>
      <c r="D136" s="194">
        <v>109490.65</v>
      </c>
      <c r="E136" s="194">
        <v>113302.58</v>
      </c>
      <c r="F136" s="45">
        <f t="shared" si="26"/>
        <v>103.48151189165469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1052300.31</v>
      </c>
      <c r="E152" s="60">
        <f>E153+E164+E202+E221+E230+E262+E273</f>
        <v>1134476.57</v>
      </c>
      <c r="F152" s="45">
        <f t="shared" si="26"/>
        <v>107.80920229891409</v>
      </c>
    </row>
    <row r="153" spans="1:6" ht="12.75" customHeight="1" x14ac:dyDescent="0.2">
      <c r="A153" s="63">
        <v>31</v>
      </c>
      <c r="B153" s="64" t="s">
        <v>308</v>
      </c>
      <c r="C153" s="247" t="s">
        <v>3</v>
      </c>
      <c r="D153" s="60">
        <f t="shared" ref="D153:E153" si="30">D154+D159+D160</f>
        <v>931521.42</v>
      </c>
      <c r="E153" s="60">
        <f t="shared" si="30"/>
        <v>1004010.13</v>
      </c>
      <c r="F153" s="45">
        <f t="shared" si="26"/>
        <v>107.78175449792661</v>
      </c>
    </row>
    <row r="154" spans="1:6" ht="12.75" customHeight="1" x14ac:dyDescent="0.2">
      <c r="A154" s="63">
        <v>311</v>
      </c>
      <c r="B154" s="64" t="s">
        <v>309</v>
      </c>
      <c r="C154" s="247" t="s">
        <v>310</v>
      </c>
      <c r="D154" s="60">
        <f t="shared" ref="D154:E154" si="31">SUM(D155:D158)</f>
        <v>780330.26</v>
      </c>
      <c r="E154" s="60">
        <f t="shared" si="31"/>
        <v>843049.13</v>
      </c>
      <c r="F154" s="45">
        <f t="shared" si="26"/>
        <v>108.03747761877132</v>
      </c>
    </row>
    <row r="155" spans="1:6" ht="12.75" customHeight="1" x14ac:dyDescent="0.2">
      <c r="A155" s="63">
        <v>3111</v>
      </c>
      <c r="B155" s="64" t="s">
        <v>311</v>
      </c>
      <c r="C155" s="247" t="s">
        <v>312</v>
      </c>
      <c r="D155" s="194">
        <v>780330.26</v>
      </c>
      <c r="E155" s="194">
        <v>843049.13</v>
      </c>
      <c r="F155" s="45">
        <f t="shared" si="26"/>
        <v>108.03747761877132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24900.75</v>
      </c>
      <c r="E159" s="194">
        <v>24400</v>
      </c>
      <c r="F159" s="45">
        <f t="shared" si="26"/>
        <v>97.989016395088498</v>
      </c>
    </row>
    <row r="160" spans="1:6" ht="12.75" customHeight="1" x14ac:dyDescent="0.2">
      <c r="A160" s="63">
        <v>313</v>
      </c>
      <c r="B160" s="65" t="s">
        <v>321</v>
      </c>
      <c r="C160" s="247" t="s">
        <v>322</v>
      </c>
      <c r="D160" s="60">
        <f t="shared" ref="D160:E160" si="32">SUM(D161:D163)</f>
        <v>126290.41</v>
      </c>
      <c r="E160" s="60">
        <f t="shared" si="32"/>
        <v>136561</v>
      </c>
      <c r="F160" s="45">
        <f t="shared" si="26"/>
        <v>108.13251774224186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126290.41</v>
      </c>
      <c r="E162" s="194">
        <v>136561</v>
      </c>
      <c r="F162" s="45">
        <f t="shared" si="26"/>
        <v>108.13251774224186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91192.02</v>
      </c>
      <c r="E164" s="60">
        <f>E165+E170+E178+E188+E189+E194</f>
        <v>110549.69</v>
      </c>
      <c r="F164" s="45">
        <f t="shared" si="26"/>
        <v>121.22737274599247</v>
      </c>
    </row>
    <row r="165" spans="1:6" ht="12.75" customHeight="1" x14ac:dyDescent="0.2">
      <c r="A165" s="63">
        <v>321</v>
      </c>
      <c r="B165" s="64" t="s">
        <v>331</v>
      </c>
      <c r="C165" s="247" t="s">
        <v>332</v>
      </c>
      <c r="D165" s="60">
        <f t="shared" ref="D165:E165" si="33">SUM(D166:D169)</f>
        <v>32110.760000000002</v>
      </c>
      <c r="E165" s="60">
        <f t="shared" si="33"/>
        <v>28356.34</v>
      </c>
      <c r="F165" s="45">
        <f t="shared" si="26"/>
        <v>88.307906757734784</v>
      </c>
    </row>
    <row r="166" spans="1:6" ht="12.75" customHeight="1" x14ac:dyDescent="0.2">
      <c r="A166" s="63">
        <v>3211</v>
      </c>
      <c r="B166" s="64" t="s">
        <v>333</v>
      </c>
      <c r="C166" s="247" t="s">
        <v>334</v>
      </c>
      <c r="D166" s="194">
        <v>4163.95</v>
      </c>
      <c r="E166" s="194">
        <v>4980.21</v>
      </c>
      <c r="F166" s="45">
        <f t="shared" si="26"/>
        <v>119.60302116980273</v>
      </c>
    </row>
    <row r="167" spans="1:6" ht="12.75" customHeight="1" x14ac:dyDescent="0.2">
      <c r="A167" s="63">
        <v>3212</v>
      </c>
      <c r="B167" s="64" t="s">
        <v>335</v>
      </c>
      <c r="C167" s="247" t="s">
        <v>336</v>
      </c>
      <c r="D167" s="194">
        <v>27756.81</v>
      </c>
      <c r="E167" s="194">
        <v>23071.13</v>
      </c>
      <c r="F167" s="45">
        <f t="shared" si="26"/>
        <v>83.118809402089084</v>
      </c>
    </row>
    <row r="168" spans="1:6" ht="12.75" customHeight="1" x14ac:dyDescent="0.2">
      <c r="A168" s="63">
        <v>3213</v>
      </c>
      <c r="B168" s="64" t="s">
        <v>337</v>
      </c>
      <c r="C168" s="247" t="s">
        <v>338</v>
      </c>
      <c r="D168" s="194">
        <v>190</v>
      </c>
      <c r="E168" s="194">
        <v>305</v>
      </c>
      <c r="F168" s="45">
        <f t="shared" si="26"/>
        <v>160.5263157894737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33231.25</v>
      </c>
      <c r="E170" s="60">
        <f t="shared" si="34"/>
        <v>33569.670000000006</v>
      </c>
      <c r="F170" s="45">
        <f t="shared" si="26"/>
        <v>101.01837878502917</v>
      </c>
    </row>
    <row r="171" spans="1:6" ht="12.75" customHeight="1" x14ac:dyDescent="0.2">
      <c r="A171" s="63">
        <v>3221</v>
      </c>
      <c r="B171" s="64" t="s">
        <v>343</v>
      </c>
      <c r="C171" s="247" t="s">
        <v>344</v>
      </c>
      <c r="D171" s="194">
        <v>7856.08</v>
      </c>
      <c r="E171" s="194">
        <v>7953.09</v>
      </c>
      <c r="F171" s="45">
        <f t="shared" si="26"/>
        <v>101.23483976741581</v>
      </c>
    </row>
    <row r="172" spans="1:6" ht="12.75" customHeight="1" x14ac:dyDescent="0.2">
      <c r="A172" s="63">
        <v>3222</v>
      </c>
      <c r="B172" s="64" t="s">
        <v>345</v>
      </c>
      <c r="C172" s="247" t="s">
        <v>346</v>
      </c>
      <c r="D172" s="194">
        <v>2204.5</v>
      </c>
      <c r="E172" s="194">
        <v>2873.01</v>
      </c>
      <c r="F172" s="45">
        <f t="shared" si="26"/>
        <v>130.32479020185986</v>
      </c>
    </row>
    <row r="173" spans="1:6" ht="12.75" customHeight="1" x14ac:dyDescent="0.2">
      <c r="A173" s="63">
        <v>3223</v>
      </c>
      <c r="B173" s="65" t="s">
        <v>347</v>
      </c>
      <c r="C173" s="247" t="s">
        <v>348</v>
      </c>
      <c r="D173" s="194">
        <v>20024.46</v>
      </c>
      <c r="E173" s="194">
        <v>19799.580000000002</v>
      </c>
      <c r="F173" s="45">
        <f t="shared" si="26"/>
        <v>98.876973461456657</v>
      </c>
    </row>
    <row r="174" spans="1:6" ht="12.75" customHeight="1" x14ac:dyDescent="0.2">
      <c r="A174" s="63">
        <v>3224</v>
      </c>
      <c r="B174" s="65" t="s">
        <v>349</v>
      </c>
      <c r="C174" s="247" t="s">
        <v>350</v>
      </c>
      <c r="D174" s="194">
        <v>1402.93</v>
      </c>
      <c r="E174" s="194">
        <v>1332.53</v>
      </c>
      <c r="F174" s="45">
        <f t="shared" si="26"/>
        <v>94.981930673661537</v>
      </c>
    </row>
    <row r="175" spans="1:6" ht="12.75" customHeight="1" x14ac:dyDescent="0.2">
      <c r="A175" s="63">
        <v>3225</v>
      </c>
      <c r="B175" s="65" t="s">
        <v>351</v>
      </c>
      <c r="C175" s="247" t="s">
        <v>352</v>
      </c>
      <c r="D175" s="194">
        <v>1568.68</v>
      </c>
      <c r="E175" s="194">
        <v>1352.98</v>
      </c>
      <c r="F175" s="45">
        <f t="shared" si="26"/>
        <v>86.249585638881101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174.6</v>
      </c>
      <c r="E177" s="194">
        <v>258.48</v>
      </c>
      <c r="F177" s="45">
        <f t="shared" si="26"/>
        <v>148.04123711340208</v>
      </c>
    </row>
    <row r="178" spans="1:6" ht="12.75" customHeight="1" x14ac:dyDescent="0.2">
      <c r="A178" s="63">
        <v>323</v>
      </c>
      <c r="B178" s="65" t="s">
        <v>357</v>
      </c>
      <c r="C178" s="247" t="s">
        <v>358</v>
      </c>
      <c r="D178" s="60">
        <f t="shared" ref="D178:E178" si="35">SUM(D179:D187)</f>
        <v>25467.93</v>
      </c>
      <c r="E178" s="60">
        <f t="shared" si="35"/>
        <v>46766.729999999996</v>
      </c>
      <c r="F178" s="45">
        <f t="shared" si="26"/>
        <v>183.62988275843381</v>
      </c>
    </row>
    <row r="179" spans="1:6" ht="12.75" customHeight="1" x14ac:dyDescent="0.2">
      <c r="A179" s="63">
        <v>3231</v>
      </c>
      <c r="B179" s="65" t="s">
        <v>359</v>
      </c>
      <c r="C179" s="247" t="s">
        <v>360</v>
      </c>
      <c r="D179" s="194">
        <v>9026.58</v>
      </c>
      <c r="E179" s="194">
        <v>5291.82</v>
      </c>
      <c r="F179" s="45">
        <f t="shared" si="26"/>
        <v>58.62486124312862</v>
      </c>
    </row>
    <row r="180" spans="1:6" ht="12.75" customHeight="1" x14ac:dyDescent="0.2">
      <c r="A180" s="63">
        <v>3232</v>
      </c>
      <c r="B180" s="65" t="s">
        <v>361</v>
      </c>
      <c r="C180" s="247" t="s">
        <v>362</v>
      </c>
      <c r="D180" s="194">
        <v>4609.38</v>
      </c>
      <c r="E180" s="194">
        <v>19228.5</v>
      </c>
      <c r="F180" s="45">
        <f t="shared" si="26"/>
        <v>417.16022545331475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3131.97</v>
      </c>
      <c r="E182" s="194">
        <v>3242.87</v>
      </c>
      <c r="F182" s="45">
        <f t="shared" si="26"/>
        <v>103.54090237135094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2117</v>
      </c>
      <c r="E184" s="194">
        <v>2570</v>
      </c>
      <c r="F184" s="45">
        <f t="shared" si="26"/>
        <v>121.39820500708549</v>
      </c>
    </row>
    <row r="185" spans="1:6" ht="12.75" customHeight="1" x14ac:dyDescent="0.2">
      <c r="A185" s="63">
        <v>3237</v>
      </c>
      <c r="B185" s="64" t="s">
        <v>371</v>
      </c>
      <c r="C185" s="247" t="s">
        <v>372</v>
      </c>
      <c r="D185" s="194">
        <v>3543.87</v>
      </c>
      <c r="E185" s="194">
        <v>5759.65</v>
      </c>
      <c r="F185" s="45">
        <f t="shared" si="26"/>
        <v>162.52430252802725</v>
      </c>
    </row>
    <row r="186" spans="1:6" ht="12.75" customHeight="1" x14ac:dyDescent="0.2">
      <c r="A186" s="63">
        <v>3238</v>
      </c>
      <c r="B186" s="64" t="s">
        <v>373</v>
      </c>
      <c r="C186" s="247" t="s">
        <v>374</v>
      </c>
      <c r="D186" s="194">
        <v>1370</v>
      </c>
      <c r="E186" s="194">
        <v>946.25</v>
      </c>
      <c r="F186" s="45">
        <f t="shared" si="26"/>
        <v>69.069343065693431</v>
      </c>
    </row>
    <row r="187" spans="1:6" ht="12.75" customHeight="1" x14ac:dyDescent="0.2">
      <c r="A187" s="63">
        <v>3239</v>
      </c>
      <c r="B187" s="64" t="s">
        <v>375</v>
      </c>
      <c r="C187" s="247" t="s">
        <v>376</v>
      </c>
      <c r="D187" s="194">
        <v>1669.13</v>
      </c>
      <c r="E187" s="194">
        <v>9727.64</v>
      </c>
      <c r="F187" s="45">
        <f t="shared" si="26"/>
        <v>582.79702599557845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382.08</v>
      </c>
      <c r="E194" s="60">
        <f t="shared" si="36"/>
        <v>1856.95</v>
      </c>
      <c r="F194" s="45">
        <f t="shared" si="26"/>
        <v>486.01078308207707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382.08</v>
      </c>
      <c r="E196" s="194">
        <v>821</v>
      </c>
      <c r="F196" s="45">
        <f t="shared" si="26"/>
        <v>214.87646566164153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1035.95</v>
      </c>
      <c r="F201" s="45" t="str">
        <f t="shared" si="26"/>
        <v>-</v>
      </c>
    </row>
    <row r="202" spans="1:6" ht="12.75" customHeight="1" x14ac:dyDescent="0.2">
      <c r="A202" s="63">
        <v>34</v>
      </c>
      <c r="B202" s="183" t="s">
        <v>405</v>
      </c>
      <c r="C202" s="247" t="s">
        <v>406</v>
      </c>
      <c r="D202" s="60">
        <f t="shared" ref="D202:E202" si="37">D203+D208+D216</f>
        <v>617.04</v>
      </c>
      <c r="E202" s="60">
        <f t="shared" si="37"/>
        <v>763.74</v>
      </c>
      <c r="F202" s="45">
        <f t="shared" si="26"/>
        <v>123.77479579929988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617.04</v>
      </c>
      <c r="E216" s="60">
        <f t="shared" si="40"/>
        <v>763.74</v>
      </c>
      <c r="F216" s="45">
        <f t="shared" si="26"/>
        <v>123.77479579929988</v>
      </c>
    </row>
    <row r="217" spans="1:6" ht="12.75" customHeight="1" x14ac:dyDescent="0.2">
      <c r="A217" s="63">
        <v>3431</v>
      </c>
      <c r="B217" s="182" t="s">
        <v>435</v>
      </c>
      <c r="C217" s="247" t="s">
        <v>436</v>
      </c>
      <c r="D217" s="194">
        <v>617.04</v>
      </c>
      <c r="E217" s="194">
        <v>763.74</v>
      </c>
      <c r="F217" s="45">
        <f t="shared" si="26"/>
        <v>123.77479579929988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28771.4</v>
      </c>
      <c r="E262" s="60">
        <f t="shared" si="55"/>
        <v>19027.05</v>
      </c>
      <c r="F262" s="45">
        <f t="shared" ref="F262:F268" si="56">IF(D262&lt;&gt;0,IF(E262/D262&gt;=100,"&gt;&gt;100",E262/D262*100),"-")</f>
        <v>66.131818402997411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28771.4</v>
      </c>
      <c r="E269" s="60">
        <f t="shared" si="58"/>
        <v>19027.05</v>
      </c>
      <c r="F269" s="45">
        <f t="shared" ref="F269:F272" si="59">IF(D269&lt;&gt;0,IF(E269/D269&gt;=100,"&gt;&gt;100",E269/D269*100),"-")</f>
        <v>66.131818402997411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28771.4</v>
      </c>
      <c r="E271" s="194">
        <v>19027.05</v>
      </c>
      <c r="F271" s="45">
        <f t="shared" si="59"/>
        <v>66.131818402997411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198.43</v>
      </c>
      <c r="E273" s="60">
        <f t="shared" si="60"/>
        <v>125.96</v>
      </c>
      <c r="F273" s="45">
        <f t="shared" ref="F273:F277" si="61">IF(D273&lt;&gt;0,IF(E273/D273&gt;=100,"&gt;&gt;100",E273/D273*100),"-")</f>
        <v>63.478304691830864</v>
      </c>
    </row>
    <row r="274" spans="1:6" ht="12.75" customHeight="1" x14ac:dyDescent="0.2">
      <c r="A274" s="63">
        <v>381</v>
      </c>
      <c r="B274" s="64" t="s">
        <v>540</v>
      </c>
      <c r="C274" s="247" t="s">
        <v>541</v>
      </c>
      <c r="D274" s="60">
        <f t="shared" ref="D274:E274" si="62">SUM(D275:D277)</f>
        <v>198.43</v>
      </c>
      <c r="E274" s="60">
        <f t="shared" si="62"/>
        <v>125.96</v>
      </c>
      <c r="F274" s="45">
        <f t="shared" si="61"/>
        <v>63.478304691830864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198.43</v>
      </c>
      <c r="E276" s="194">
        <v>125.96</v>
      </c>
      <c r="F276" s="45">
        <f t="shared" si="61"/>
        <v>63.478304691830864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1052300.31</v>
      </c>
      <c r="E299" s="60">
        <f>E152-E297+E298</f>
        <v>1134476.57</v>
      </c>
      <c r="F299" s="45">
        <f t="shared" si="68"/>
        <v>107.80920229891409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19616.310000000056</v>
      </c>
      <c r="E301" s="60">
        <f>IF(E299&gt;=E6,E299-E6,0)</f>
        <v>55462.010000000009</v>
      </c>
      <c r="F301" s="45">
        <f t="shared" si="68"/>
        <v>282.73416356083203</v>
      </c>
    </row>
    <row r="302" spans="1:6" ht="12.75" customHeight="1" x14ac:dyDescent="0.2">
      <c r="A302" s="63">
        <v>92211</v>
      </c>
      <c r="B302" s="64" t="s">
        <v>596</v>
      </c>
      <c r="C302" s="247" t="s">
        <v>597</v>
      </c>
      <c r="D302" s="194">
        <v>134736.41</v>
      </c>
      <c r="E302" s="194">
        <v>133792.97</v>
      </c>
      <c r="F302" s="45">
        <f t="shared" si="68"/>
        <v>99.299788379399445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6.64</v>
      </c>
      <c r="E304" s="194">
        <v>72933.289999999994</v>
      </c>
      <c r="F304" s="45" t="str">
        <f t="shared" si="68"/>
        <v>&gt;&gt;100</v>
      </c>
    </row>
    <row r="305" spans="1:6" ht="12" x14ac:dyDescent="0.2">
      <c r="A305" s="63">
        <v>9661</v>
      </c>
      <c r="B305" s="220" t="s">
        <v>602</v>
      </c>
      <c r="C305" s="247" t="s">
        <v>603</v>
      </c>
      <c r="D305" s="194">
        <v>6.64</v>
      </c>
      <c r="E305" s="194">
        <v>249.57</v>
      </c>
      <c r="F305" s="45">
        <f t="shared" si="68"/>
        <v>3758.5843373493981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806.25</v>
      </c>
      <c r="E360" s="60">
        <f t="shared" si="86"/>
        <v>3880.8</v>
      </c>
      <c r="F360" s="45">
        <f t="shared" si="72"/>
        <v>481.33953488372094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806.25</v>
      </c>
      <c r="E373" s="60">
        <f t="shared" si="90"/>
        <v>3880.8</v>
      </c>
      <c r="F373" s="45">
        <f t="shared" si="72"/>
        <v>481.33953488372094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806.25</v>
      </c>
      <c r="E379" s="60">
        <f t="shared" si="92"/>
        <v>3880.8</v>
      </c>
      <c r="F379" s="45">
        <f t="shared" si="72"/>
        <v>481.33953488372094</v>
      </c>
    </row>
    <row r="380" spans="1:6" ht="12.75" customHeight="1" x14ac:dyDescent="0.2">
      <c r="A380" s="63">
        <v>4221</v>
      </c>
      <c r="B380" s="64" t="s">
        <v>647</v>
      </c>
      <c r="C380" s="247" t="s">
        <v>739</v>
      </c>
      <c r="D380" s="194">
        <v>806.25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3880.8</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806.25</v>
      </c>
      <c r="E418" s="60">
        <f t="shared" si="102"/>
        <v>3880.8</v>
      </c>
      <c r="F418" s="45">
        <f t="shared" si="72"/>
        <v>481.33953488372094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103715.25</v>
      </c>
      <c r="E420" s="194">
        <v>113307.17</v>
      </c>
      <c r="F420" s="45">
        <f t="shared" si="72"/>
        <v>109.24832172703628</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1032684</v>
      </c>
      <c r="E422" s="60">
        <f>E6+E308</f>
        <v>1079014.56</v>
      </c>
      <c r="F422" s="45">
        <f t="shared" si="72"/>
        <v>104.48642179020882</v>
      </c>
    </row>
    <row r="423" spans="1:6" ht="12.75" customHeight="1" x14ac:dyDescent="0.2">
      <c r="A423" s="63" t="s">
        <v>581</v>
      </c>
      <c r="B423" s="64" t="s">
        <v>804</v>
      </c>
      <c r="C423" s="247" t="s">
        <v>805</v>
      </c>
      <c r="D423" s="60">
        <f t="shared" ref="D423:E423" si="103">D299+D360</f>
        <v>1053106.56</v>
      </c>
      <c r="E423" s="60">
        <f t="shared" si="103"/>
        <v>1138357.3700000001</v>
      </c>
      <c r="F423" s="45">
        <f t="shared" si="72"/>
        <v>108.09517414837867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20422.560000000056</v>
      </c>
      <c r="E425" s="60">
        <f t="shared" si="105"/>
        <v>59342.810000000056</v>
      </c>
      <c r="F425" s="45">
        <f t="shared" si="72"/>
        <v>290.57478592301794</v>
      </c>
    </row>
    <row r="426" spans="1:6" ht="12.75" customHeight="1" x14ac:dyDescent="0.2">
      <c r="A426" s="251" t="s">
        <v>810</v>
      </c>
      <c r="B426" s="183" t="s">
        <v>811</v>
      </c>
      <c r="C426" s="252" t="s">
        <v>812</v>
      </c>
      <c r="D426" s="60">
        <f t="shared" ref="D426:E426" si="106">IF(D302-D303+D419-D420&gt;=0,D302-D303+D419-D420,0)</f>
        <v>31021.160000000003</v>
      </c>
      <c r="E426" s="60">
        <f t="shared" si="106"/>
        <v>20485.800000000003</v>
      </c>
      <c r="F426" s="45">
        <f t="shared" si="72"/>
        <v>66.038149443799014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6.64</v>
      </c>
      <c r="E428" s="81">
        <f t="shared" si="108"/>
        <v>72933.289999999994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1032684</v>
      </c>
      <c r="E643" s="60">
        <f>E422+E430</f>
        <v>1079014.56</v>
      </c>
      <c r="F643" s="45">
        <f t="shared" si="109"/>
        <v>104.48642179020882</v>
      </c>
    </row>
    <row r="644" spans="1:6" ht="12.75" customHeight="1" x14ac:dyDescent="0.2">
      <c r="A644" s="63" t="s">
        <v>581</v>
      </c>
      <c r="B644" s="64" t="s">
        <v>1237</v>
      </c>
      <c r="C644" s="247" t="s">
        <v>1238</v>
      </c>
      <c r="D644" s="60">
        <f>D423+D535</f>
        <v>1053106.56</v>
      </c>
      <c r="E644" s="60">
        <f>E423+E535</f>
        <v>1138357.3700000001</v>
      </c>
      <c r="F644" s="45">
        <f t="shared" si="109"/>
        <v>108.09517414837867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20422.560000000056</v>
      </c>
      <c r="E646" s="60">
        <f t="shared" si="164"/>
        <v>59342.810000000056</v>
      </c>
      <c r="F646" s="45">
        <f t="shared" si="109"/>
        <v>290.57478592301794</v>
      </c>
    </row>
    <row r="647" spans="1:6" ht="24" x14ac:dyDescent="0.2">
      <c r="A647" s="251" t="s">
        <v>1243</v>
      </c>
      <c r="B647" s="64" t="s">
        <v>1244</v>
      </c>
      <c r="C647" s="252" t="s">
        <v>1243</v>
      </c>
      <c r="D647" s="60">
        <f>IF(D426-D427+D641-D642&gt;=0,D426-D427+D641-D642,0)</f>
        <v>31021.160000000003</v>
      </c>
      <c r="E647" s="60">
        <f>IF(E426-E427+E641-E642&gt;=0,E426-E427+E641-E642,0)</f>
        <v>20485.800000000003</v>
      </c>
      <c r="F647" s="45">
        <f t="shared" si="109"/>
        <v>66.038149443799014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10598.599999999948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38857.010000000053</v>
      </c>
      <c r="F650" s="45" t="str">
        <f t="shared" si="109"/>
        <v>-</v>
      </c>
    </row>
    <row r="651" spans="1:6" ht="24" x14ac:dyDescent="0.2">
      <c r="A651" s="249" t="s">
        <v>1251</v>
      </c>
      <c r="B651" s="184" t="s">
        <v>1252</v>
      </c>
      <c r="C651" s="250" t="s">
        <v>1251</v>
      </c>
      <c r="D651" s="196">
        <v>73386.05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41296.78</v>
      </c>
      <c r="E653" s="194">
        <v>21831.95</v>
      </c>
      <c r="F653" s="45">
        <f t="shared" ref="F653:F740" si="167">IF(D653&lt;&gt;0,IF(E653/D653&gt;=100,"&gt;&gt;100",E653/D653*100),"-")</f>
        <v>52.865986161632947</v>
      </c>
    </row>
    <row r="654" spans="1:6" ht="12.75" customHeight="1" x14ac:dyDescent="0.2">
      <c r="A654" s="63" t="s">
        <v>1256</v>
      </c>
      <c r="B654" s="64" t="s">
        <v>1257</v>
      </c>
      <c r="C654" s="247" t="s">
        <v>1256</v>
      </c>
      <c r="D654" s="194">
        <v>77438.03</v>
      </c>
      <c r="E654" s="194">
        <v>109562.57</v>
      </c>
      <c r="F654" s="45">
        <f t="shared" si="167"/>
        <v>141.48419064896152</v>
      </c>
    </row>
    <row r="655" spans="1:6" ht="12.75" customHeight="1" x14ac:dyDescent="0.2">
      <c r="A655" s="63" t="s">
        <v>1258</v>
      </c>
      <c r="B655" s="64" t="s">
        <v>1259</v>
      </c>
      <c r="C655" s="247" t="s">
        <v>1258</v>
      </c>
      <c r="D655" s="194">
        <v>96902.86</v>
      </c>
      <c r="E655" s="194">
        <v>131394.51999999999</v>
      </c>
      <c r="F655" s="45">
        <f t="shared" si="167"/>
        <v>135.59405780180273</v>
      </c>
    </row>
    <row r="656" spans="1:6" ht="24" x14ac:dyDescent="0.2">
      <c r="A656" s="63">
        <v>11</v>
      </c>
      <c r="B656" s="64" t="s">
        <v>1260</v>
      </c>
      <c r="C656" s="247" t="s">
        <v>1261</v>
      </c>
      <c r="D656" s="60">
        <f t="shared" ref="D656:E656" si="168">+D653+D654-D655</f>
        <v>21831.949999999997</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887276.9</v>
      </c>
      <c r="E683" s="192">
        <v>904364.66</v>
      </c>
      <c r="F683" s="71">
        <f t="shared" si="167"/>
        <v>101.9258655330709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9000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27756.81</v>
      </c>
      <c r="E734" s="192">
        <v>23071.13</v>
      </c>
      <c r="F734" s="71">
        <f t="shared" si="167"/>
        <v>83.118809402089084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2117</v>
      </c>
      <c r="E736" s="194">
        <v>1599.35</v>
      </c>
      <c r="F736" s="45">
        <f t="shared" si="167"/>
        <v>75.547945205479451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2833.87</v>
      </c>
      <c r="E738" s="194">
        <v>5431.01</v>
      </c>
      <c r="F738" s="45">
        <f t="shared" si="167"/>
        <v>191.64640579843112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28771.4</v>
      </c>
      <c r="E851" s="194">
        <v>19027.05</v>
      </c>
      <c r="F851" s="45">
        <f t="shared" si="169"/>
        <v>66.131818402997411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C262" sqref="C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712200.2</v>
      </c>
      <c r="E6" s="180">
        <f t="shared" si="0"/>
        <v>733371.49000000011</v>
      </c>
      <c r="F6" s="181">
        <f t="shared" ref="F6:F298" si="1">IF(D6&gt;0,IF(E6/D6&gt;=100,"&gt;&gt;100",E6/D6*100),"-")</f>
        <v>102.97265993466446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608945.77999999991</v>
      </c>
      <c r="E7" s="79">
        <f t="shared" si="2"/>
        <v>625515.81000000006</v>
      </c>
      <c r="F7" s="71">
        <f t="shared" si="1"/>
        <v>102.72110104778132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605232.68999999994</v>
      </c>
      <c r="E12" s="79">
        <f t="shared" si="3"/>
        <v>621591.04000000004</v>
      </c>
      <c r="F12" s="71">
        <f t="shared" si="1"/>
        <v>102.70281996830015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247940.30999999994</v>
      </c>
      <c r="E13" s="79">
        <f t="shared" si="4"/>
        <v>247192.27000000002</v>
      </c>
      <c r="F13" s="71">
        <f t="shared" si="1"/>
        <v>99.698298352534962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750028.44</v>
      </c>
      <c r="E15" s="192">
        <v>749280.4</v>
      </c>
      <c r="F15" s="71">
        <f t="shared" si="1"/>
        <v>99.900265115280177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19168.14</v>
      </c>
      <c r="E17" s="192">
        <v>19168.14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521256.27</v>
      </c>
      <c r="E18" s="192">
        <v>521256.27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108978.71000000002</v>
      </c>
      <c r="E19" s="79">
        <f t="shared" si="5"/>
        <v>126085.09999999998</v>
      </c>
      <c r="F19" s="71">
        <f t="shared" si="1"/>
        <v>115.69700173547655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230223.63</v>
      </c>
      <c r="E20" s="192">
        <v>228082.97</v>
      </c>
      <c r="F20" s="71">
        <f t="shared" si="1"/>
        <v>99.070182326636058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15258.64</v>
      </c>
      <c r="E21" s="192">
        <v>15258.64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22829.84</v>
      </c>
      <c r="E22" s="192">
        <v>22829.84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31388.94</v>
      </c>
      <c r="E24" s="192">
        <v>31388.94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9302.43</v>
      </c>
      <c r="E25" s="192">
        <v>9302.43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23060.54</v>
      </c>
      <c r="E26" s="192">
        <v>23060.54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223085.31</v>
      </c>
      <c r="E28" s="192">
        <v>203838.26</v>
      </c>
      <c r="F28" s="71">
        <f t="shared" si="1"/>
        <v>91.372336439364844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248313.66999999998</v>
      </c>
      <c r="E35" s="79">
        <f t="shared" si="7"/>
        <v>248313.66999999998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249252.27</v>
      </c>
      <c r="E36" s="192">
        <v>249252.27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938.6</v>
      </c>
      <c r="E40" s="192">
        <v>938.6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683.68999999999869</v>
      </c>
      <c r="E52" s="79">
        <f t="shared" si="10"/>
        <v>895.37000000000262</v>
      </c>
      <c r="F52" s="71">
        <f t="shared" si="1"/>
        <v>130.96140063479126</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31089.51</v>
      </c>
      <c r="E54" s="192">
        <v>32442.49</v>
      </c>
      <c r="F54" s="71">
        <f t="shared" si="1"/>
        <v>104.35188589334474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30405.82</v>
      </c>
      <c r="E55" s="192">
        <v>31547.119999999999</v>
      </c>
      <c r="F55" s="71">
        <f t="shared" si="1"/>
        <v>103.75355770704424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3029.4</v>
      </c>
      <c r="E56" s="79">
        <f t="shared" si="11"/>
        <v>3029.4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3029.4</v>
      </c>
      <c r="E58" s="192">
        <v>3029.4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103254.42</v>
      </c>
      <c r="E69" s="79">
        <f>E70+E82+E88+E119+E135+E147+E165+E171</f>
        <v>107855.68000000001</v>
      </c>
      <c r="F69" s="71">
        <f t="shared" si="1"/>
        <v>104.45623538440292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21831.95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21831.95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21831.95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8029.78</v>
      </c>
      <c r="E82" s="79">
        <f>SUM(E83:E85)-E86+E87</f>
        <v>739.38</v>
      </c>
      <c r="F82" s="71">
        <f t="shared" si="1"/>
        <v>9.2079733193188371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8029.78</v>
      </c>
      <c r="E87" s="192">
        <v>739.38</v>
      </c>
      <c r="F87" s="71">
        <f t="shared" si="1"/>
        <v>9.2079733193188371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6.64</v>
      </c>
      <c r="E147" s="79">
        <f t="shared" si="24"/>
        <v>107116.3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72683.72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72683.72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6.64</v>
      </c>
      <c r="E161" s="192">
        <v>249.57</v>
      </c>
      <c r="F161" s="71">
        <f t="shared" si="1"/>
        <v>3758.5843373493981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34183.01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73386.05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73386.05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712200.2</v>
      </c>
      <c r="E176" s="79">
        <f>E177+E251</f>
        <v>733371.49000000011</v>
      </c>
      <c r="F176" s="71">
        <f t="shared" si="1"/>
        <v>102.97265993466446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84323.24</v>
      </c>
      <c r="E177" s="79">
        <f>E178+E197+E203+E219+E247+E248</f>
        <v>73779.400000000009</v>
      </c>
      <c r="F177" s="71">
        <f t="shared" si="1"/>
        <v>87.495926389925245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84323.24</v>
      </c>
      <c r="E178" s="79">
        <f>SUM(E179:E181)+E185+E186+SUM(E194:E196)</f>
        <v>73630.080000000002</v>
      </c>
      <c r="F178" s="71">
        <f t="shared" si="1"/>
        <v>87.318845907723656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73121.5</v>
      </c>
      <c r="E179" s="192">
        <v>72683.72</v>
      </c>
      <c r="F179" s="71">
        <f t="shared" si="1"/>
        <v>99.401297839896614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2953</v>
      </c>
      <c r="E180" s="192">
        <v>946.36</v>
      </c>
      <c r="F180" s="71">
        <f t="shared" si="1"/>
        <v>32.047409414155098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50.32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50.32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8198.42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149.32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627876.96</v>
      </c>
      <c r="E251" s="79">
        <f>+E252+E255-E264+E274+E291</f>
        <v>659592.09000000008</v>
      </c>
      <c r="F251" s="71">
        <f t="shared" si="1"/>
        <v>105.05116957946667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617271.72</v>
      </c>
      <c r="E252" s="79">
        <f>E253-E254</f>
        <v>625515.81000000006</v>
      </c>
      <c r="F252" s="71">
        <f t="shared" si="1"/>
        <v>101.33556904243079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617271.72</v>
      </c>
      <c r="E253" s="192">
        <v>625515.81000000006</v>
      </c>
      <c r="F253" s="71">
        <f t="shared" si="1"/>
        <v>101.33556904243079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10598.600000000006</v>
      </c>
      <c r="E255" s="79">
        <f>E256-E260</f>
        <v>-38857.010000000009</v>
      </c>
      <c r="F255" s="71">
        <f t="shared" si="1"/>
        <v>-366.62398807389644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134736.41</v>
      </c>
      <c r="E256" s="79">
        <f>SUM(E257:E259)</f>
        <v>133408.97</v>
      </c>
      <c r="F256" s="71">
        <f t="shared" si="1"/>
        <v>99.014787465392615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134736.41</v>
      </c>
      <c r="E257" s="192">
        <v>133408.97</v>
      </c>
      <c r="F257" s="71">
        <f t="shared" si="1"/>
        <v>99.014787465392615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124137.81</v>
      </c>
      <c r="E260" s="79">
        <f>SUM(E261:E263)</f>
        <v>172265.98</v>
      </c>
      <c r="F260" s="71">
        <f t="shared" si="1"/>
        <v>138.76995252292593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124137.81</v>
      </c>
      <c r="E262" s="192">
        <v>172265.98</v>
      </c>
      <c r="F262" s="71">
        <f t="shared" si="1"/>
        <v>138.76995252292593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6.64</v>
      </c>
      <c r="E274" s="79">
        <f>SUM(E275:E277)+SUM(E286:E290)</f>
        <v>72933.290000000008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72683.72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72683.72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6.64</v>
      </c>
      <c r="E288" s="192">
        <v>249.57</v>
      </c>
      <c r="F288" s="71">
        <f t="shared" si="39"/>
        <v>3758.5843373493981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6.64</v>
      </c>
      <c r="E302" s="192">
        <v>107116.3</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8029.78</v>
      </c>
      <c r="E308" s="192">
        <v>739.38</v>
      </c>
      <c r="F308" s="71">
        <f t="shared" si="43"/>
        <v>9.2079733193188371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34183.01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84323.24</v>
      </c>
      <c r="E336" s="192">
        <v>73630.080000000002</v>
      </c>
      <c r="F336" s="71">
        <f t="shared" si="43"/>
        <v>87.318845907723656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149.32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D121" sqref="D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1053106.56</v>
      </c>
      <c r="E114" s="60">
        <f t="shared" si="22"/>
        <v>1138357.3700000001</v>
      </c>
      <c r="F114" s="45">
        <f t="shared" si="1"/>
        <v>108.09517414837867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1053106.56</v>
      </c>
      <c r="E118" s="60">
        <f t="shared" si="24"/>
        <v>1138357.3700000001</v>
      </c>
      <c r="F118" s="45">
        <f t="shared" si="1"/>
        <v>108.09517414837867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1053106.56</v>
      </c>
      <c r="E120" s="194">
        <v>1138357.3700000001</v>
      </c>
      <c r="F120" s="45">
        <f t="shared" si="1"/>
        <v>108.09517414837867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1053106.56</v>
      </c>
      <c r="E141" s="81">
        <f t="shared" si="28"/>
        <v>1138357.3700000001</v>
      </c>
      <c r="F141" s="61">
        <f t="shared" si="1"/>
        <v>108.09517414837867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4"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7"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84323.24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1113104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1099204.31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968863.83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129760.91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579.57000000000005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3880.8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10018.89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1123647.8399999999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1109897.4699999997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979640.69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129626.89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629.89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3880.8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9869.57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73779.40000000014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73779.400000000009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73630.080000000002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72683.72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72683.72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946.36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946.36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149.32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17388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2026-02-04T12:12:04Z</cp:lastPrinted>
  <dcterms:created xsi:type="dcterms:W3CDTF">2022-04-01T05:14:30Z</dcterms:created>
  <dcterms:modified xsi:type="dcterms:W3CDTF">2026-02-04T12:12:22Z</dcterms:modified>
</cp:coreProperties>
</file>